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hidePivotFieldList="1" defaultThemeVersion="124226"/>
  <mc:AlternateContent xmlns:mc="http://schemas.openxmlformats.org/markup-compatibility/2006">
    <mc:Choice Requires="x15">
      <x15ac:absPath xmlns:x15ac="http://schemas.microsoft.com/office/spreadsheetml/2010/11/ac" url="C:\Users\RUANE\Downloads\"/>
    </mc:Choice>
  </mc:AlternateContent>
  <xr:revisionPtr revIDLastSave="0" documentId="13_ncr:1_{AB013B35-2CC5-464D-89D9-F0B8E791F0F8}" xr6:coauthVersionLast="47" xr6:coauthVersionMax="47" xr10:uidLastSave="{00000000-0000-0000-0000-000000000000}"/>
  <bookViews>
    <workbookView xWindow="-120" yWindow="-120" windowWidth="29040" windowHeight="15840" xr2:uid="{00000000-000D-0000-FFFF-FFFF00000000}"/>
  </bookViews>
  <sheets>
    <sheet name="Menu" sheetId="4" r:id="rId1"/>
    <sheet name="LSE Careers Services" sheetId="19" r:id="rId2"/>
    <sheet name="Hosted Events &amp; Conferences" sheetId="5" r:id="rId3"/>
    <sheet name="Room Hire - Conference &amp; Events" sheetId="1" r:id="rId4"/>
    <sheet name="Sponsorship of Event" sheetId="8" r:id="rId5"/>
    <sheet name="Annual Events - Students" sheetId="9" r:id="rId6"/>
    <sheet name="On Campus Promotion" sheetId="10" r:id="rId7"/>
    <sheet name="LSE Careers - Fairs etc" sheetId="21" r:id="rId8"/>
    <sheet name="Targeted Email" sheetId="11" r:id="rId9"/>
    <sheet name="Online Advertisements" sheetId="12" r:id="rId10"/>
    <sheet name="Consultancy" sheetId="13" r:id="rId11"/>
    <sheet name="Custom Programme" sheetId="23" r:id="rId12"/>
    <sheet name="Patronage" sheetId="22" r:id="rId13"/>
    <sheet name="Printing" sheetId="14" r:id="rId14"/>
    <sheet name="Sportsground" sheetId="15" r:id="rId15"/>
    <sheet name="Research" sheetId="18" r:id="rId16"/>
    <sheet name="Others" sheetId="1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1" l="1"/>
  <c r="E22" i="12"/>
  <c r="E32" i="5"/>
  <c r="E29" i="1"/>
  <c r="E23" i="1"/>
  <c r="E22" i="9"/>
  <c r="E17" i="10"/>
  <c r="E16" i="22"/>
  <c r="E60" i="18"/>
  <c r="E36" i="13"/>
  <c r="E56" i="23"/>
  <c r="E33" i="13"/>
  <c r="E53" i="23"/>
  <c r="E29" i="13"/>
  <c r="E49" i="23"/>
  <c r="E16" i="13"/>
  <c r="E34" i="23"/>
  <c r="C53" i="23"/>
  <c r="E26" i="23"/>
  <c r="E27" i="13"/>
  <c r="E47" i="23"/>
  <c r="E43" i="23"/>
  <c r="E39" i="23"/>
  <c r="C47" i="23"/>
  <c r="C39" i="23"/>
  <c r="E32" i="23" l="1"/>
  <c r="E20" i="23"/>
  <c r="E11" i="12" l="1"/>
  <c r="E11" i="11"/>
  <c r="E27" i="21"/>
  <c r="E11" i="21"/>
  <c r="E11" i="8"/>
  <c r="E15" i="23" l="1"/>
  <c r="C20" i="23" l="1"/>
  <c r="E22" i="23"/>
  <c r="E21" i="23"/>
  <c r="C32" i="23"/>
  <c r="E21" i="18" l="1"/>
  <c r="E26" i="18"/>
  <c r="E57" i="18"/>
  <c r="C57" i="18"/>
  <c r="E53" i="18"/>
  <c r="E24" i="13"/>
  <c r="C22" i="13"/>
  <c r="E22" i="13"/>
  <c r="C33" i="13"/>
  <c r="C27" i="13"/>
  <c r="E19" i="8" l="1"/>
  <c r="E53" i="15" l="1"/>
  <c r="E47" i="15"/>
  <c r="E39" i="15"/>
  <c r="E31" i="15"/>
  <c r="E26" i="15"/>
  <c r="E21" i="15"/>
  <c r="E16" i="15"/>
  <c r="E11" i="15"/>
  <c r="E22" i="22" l="1"/>
  <c r="E20" i="22"/>
  <c r="E14" i="22"/>
  <c r="E11" i="22"/>
  <c r="C14" i="22"/>
  <c r="C20" i="22"/>
  <c r="E20" i="21" l="1"/>
  <c r="C24" i="21"/>
  <c r="E25" i="21"/>
  <c r="E24" i="21"/>
  <c r="E19" i="21"/>
  <c r="E21" i="21"/>
  <c r="C14" i="21"/>
  <c r="C19" i="21"/>
  <c r="E16" i="21"/>
  <c r="E15" i="21"/>
  <c r="E14" i="21"/>
  <c r="E17" i="18" l="1"/>
  <c r="E24" i="18"/>
  <c r="E46" i="18" l="1"/>
  <c r="C50" i="18"/>
  <c r="E50" i="18"/>
  <c r="E42" i="18"/>
  <c r="E41" i="18"/>
  <c r="C40" i="18"/>
  <c r="E40" i="18"/>
  <c r="C34" i="18"/>
  <c r="E35" i="18"/>
  <c r="E34" i="18"/>
  <c r="C29" i="18"/>
  <c r="E29" i="18"/>
  <c r="C24" i="18"/>
  <c r="C19" i="18"/>
  <c r="E19" i="18"/>
  <c r="C17" i="18"/>
  <c r="E37" i="18" l="1"/>
  <c r="E31" i="18"/>
  <c r="E14" i="18"/>
  <c r="E15" i="10" l="1"/>
  <c r="E19" i="9"/>
  <c r="E21" i="8"/>
  <c r="E11" i="5"/>
  <c r="E17" i="5"/>
  <c r="E26" i="12" l="1"/>
  <c r="C26" i="12"/>
  <c r="E20" i="12"/>
  <c r="C20" i="12"/>
  <c r="E15" i="12"/>
  <c r="C15" i="12"/>
  <c r="E26" i="11"/>
  <c r="C26" i="11"/>
  <c r="E20" i="11"/>
  <c r="C20" i="11"/>
  <c r="E15" i="11"/>
  <c r="C15" i="11"/>
  <c r="C15" i="10"/>
  <c r="E20" i="9"/>
  <c r="C19" i="9"/>
  <c r="E14" i="9"/>
  <c r="C14" i="9"/>
  <c r="C19" i="8"/>
  <c r="E14" i="8"/>
  <c r="C14" i="8"/>
  <c r="E26" i="1"/>
  <c r="C26" i="1"/>
  <c r="C20" i="1"/>
  <c r="E21" i="1"/>
  <c r="E20" i="1"/>
  <c r="C22" i="5"/>
  <c r="E15" i="1"/>
  <c r="E14" i="1"/>
  <c r="C14" i="1"/>
  <c r="E30" i="5"/>
  <c r="E29" i="5"/>
  <c r="C29" i="5"/>
  <c r="E23" i="5"/>
  <c r="E22" i="5"/>
  <c r="C15" i="5"/>
  <c r="E15" i="5"/>
  <c r="E59" i="15" l="1"/>
  <c r="E29" i="11" l="1"/>
  <c r="E11" i="10"/>
  <c r="E16" i="9"/>
  <c r="E29" i="12" l="1"/>
  <c r="E17" i="12"/>
  <c r="E17" i="11"/>
  <c r="E11" i="9"/>
  <c r="E16" i="8" l="1"/>
  <c r="E25" i="5" l="1"/>
  <c r="E17" i="1" l="1"/>
  <c r="E11" i="1"/>
</calcChain>
</file>

<file path=xl/sharedStrings.xml><?xml version="1.0" encoding="utf-8"?>
<sst xmlns="http://schemas.openxmlformats.org/spreadsheetml/2006/main" count="758" uniqueCount="366">
  <si>
    <t>Yes</t>
  </si>
  <si>
    <t>No</t>
  </si>
  <si>
    <t>Don't know</t>
  </si>
  <si>
    <t>Question 1:</t>
  </si>
  <si>
    <t>Question 2:</t>
  </si>
  <si>
    <t>Question 3:</t>
  </si>
  <si>
    <t>Question 4:</t>
  </si>
  <si>
    <t>the instruction which appears next to your answer.</t>
  </si>
  <si>
    <t xml:space="preserve">This form will help to assess the School's VAT Liability. Please go through the questions consecutively and follow </t>
  </si>
  <si>
    <t>NB: Attach result/ decision from this Questionnaire to Invoice Request Form.</t>
  </si>
  <si>
    <t>Is the Conference/ Room Hire - to LSE (Internal) or LSE Enterprise (also Internal)?</t>
  </si>
  <si>
    <r>
      <rPr>
        <b/>
        <sz val="12"/>
        <color theme="1"/>
        <rFont val="Calibri"/>
        <family val="2"/>
        <scheme val="minor"/>
      </rPr>
      <t>OPTED TO TAX PROPERTIES</t>
    </r>
    <r>
      <rPr>
        <sz val="11"/>
        <color theme="1"/>
        <rFont val="Calibri"/>
        <family val="2"/>
        <scheme val="minor"/>
      </rPr>
      <t>:</t>
    </r>
  </si>
  <si>
    <t>Peacock theatre, Towers 123, Saw Swee Hock, George IV, High Holborn Halls of Residence, 1 Portsmouth St, Sardinia Hse, SU Shop Lincoln Chambers</t>
  </si>
  <si>
    <t>Select Type of Income:</t>
  </si>
  <si>
    <t>Room Hire - Conference &amp; Events - VAT Liability Flow Chart</t>
  </si>
  <si>
    <t>Return to Main Menu</t>
  </si>
  <si>
    <t>Hosted Events &amp; Conferences - VAT Liability Flow Chart</t>
  </si>
  <si>
    <t>Is the Event/ Conference/ Workshop being held for LSE Students?</t>
  </si>
  <si>
    <t>Sponsorship of Event - VAT Liability Flow Chart</t>
  </si>
  <si>
    <t>Is the Sponsor paying for an event that will take place outside the UK?</t>
  </si>
  <si>
    <t>Annual (Departmental) Event for Students - VAT Liability Flow Chart</t>
  </si>
  <si>
    <t>Is this an Annual Event organised for Students?</t>
  </si>
  <si>
    <t>Targeted Email - VAT Liability Flow Chart</t>
  </si>
  <si>
    <t>Is the supply to a Charity or Another Eligible Body (University or Not for Profit Organisation)?</t>
  </si>
  <si>
    <t>Online Advertisements - VAT Liability Flow Chart</t>
  </si>
  <si>
    <t>Consultancy - VAT Liability Flow Chart</t>
  </si>
  <si>
    <t>Printing - VAT Liability</t>
  </si>
  <si>
    <t>(VAT) Liability of some common items:</t>
  </si>
  <si>
    <t>Item</t>
  </si>
  <si>
    <t>Liability</t>
  </si>
  <si>
    <t>Acceptance cards</t>
  </si>
  <si>
    <t>Standard-rated</t>
  </si>
  <si>
    <t>Account Books</t>
  </si>
  <si>
    <t>Accounts (fully printed)</t>
  </si>
  <si>
    <t>Zero-rated</t>
  </si>
  <si>
    <t>Address books</t>
  </si>
  <si>
    <t>Advertising leaflets</t>
  </si>
  <si>
    <t>Agendas (fully printed)</t>
  </si>
  <si>
    <t>Albums</t>
  </si>
  <si>
    <t>Almanacs</t>
  </si>
  <si>
    <t>Amendment slips</t>
  </si>
  <si>
    <t>Amendments (loose-leaf)</t>
  </si>
  <si>
    <t>Announcement cards</t>
  </si>
  <si>
    <t>Annuals</t>
  </si>
  <si>
    <t>Antique books</t>
  </si>
  <si>
    <t>Antique maps</t>
  </si>
  <si>
    <t>Appointment cards</t>
  </si>
  <si>
    <t>Articles of association (complete in booklet form)</t>
  </si>
  <si>
    <t>Astronomical charts</t>
  </si>
  <si>
    <t>Atlases</t>
  </si>
  <si>
    <t>Autograph albums (uncompleted)</t>
  </si>
  <si>
    <t>Autograph books (completed)</t>
  </si>
  <si>
    <t>Badges</t>
  </si>
  <si>
    <t>Bags, paper</t>
  </si>
  <si>
    <t>Ballot papers</t>
  </si>
  <si>
    <t>Bankers’ drafts</t>
  </si>
  <si>
    <t>Bibliographies</t>
  </si>
  <si>
    <t>Billheads</t>
  </si>
  <si>
    <t>Bills of lading</t>
  </si>
  <si>
    <t>Bills of quantity (blank)</t>
  </si>
  <si>
    <t>Bills of quantity (completed)</t>
  </si>
  <si>
    <t>Binders</t>
  </si>
  <si>
    <t>Standard-rated (but see paragraph 5.2)</t>
  </si>
  <si>
    <t>Bingo cards</t>
  </si>
  <si>
    <t>Biorhythm charts</t>
  </si>
  <si>
    <t>Blotters</t>
  </si>
  <si>
    <t>Book covers</t>
  </si>
  <si>
    <t>Book marks</t>
  </si>
  <si>
    <t>Book tokens</t>
  </si>
  <si>
    <t>Booklets</t>
  </si>
  <si>
    <t>Bookmakers’ tickets</t>
  </si>
  <si>
    <t>Books</t>
  </si>
  <si>
    <t>Brochures</t>
  </si>
  <si>
    <t>Bulletins</t>
  </si>
  <si>
    <t>Business cards</t>
  </si>
  <si>
    <t>Calendars</t>
  </si>
  <si>
    <t>Catalogues</t>
  </si>
  <si>
    <t>Certificates</t>
  </si>
  <si>
    <t>Charts (geographical or topographical)</t>
  </si>
  <si>
    <t>Cheques and cheque books</t>
  </si>
  <si>
    <t>Cigarette cards</t>
  </si>
  <si>
    <t>Circulars</t>
  </si>
  <si>
    <t>Cloakroom tickets</t>
  </si>
  <si>
    <t>Colour cards</t>
  </si>
  <si>
    <t>Colouring books (children’s)</t>
  </si>
  <si>
    <t>Comics</t>
  </si>
  <si>
    <t>Company accounts and reports</t>
  </si>
  <si>
    <t>Compliment slips</t>
  </si>
  <si>
    <t>Copy books</t>
  </si>
  <si>
    <t>Correspondence cards</t>
  </si>
  <si>
    <t>Coupon books</t>
  </si>
  <si>
    <t>Coupons</t>
  </si>
  <si>
    <t>Credit cards</t>
  </si>
  <si>
    <t>Crossword books</t>
  </si>
  <si>
    <t>Delivery notes</t>
  </si>
  <si>
    <t>Diaries (completed)</t>
  </si>
  <si>
    <t>Diaries (unused)</t>
  </si>
  <si>
    <t>Dictionaries</t>
  </si>
  <si>
    <t>Directories (completed)</t>
  </si>
  <si>
    <t>Dividend warrants</t>
  </si>
  <si>
    <t>Dressmaking patterns</t>
  </si>
  <si>
    <t>Election addresses</t>
  </si>
  <si>
    <t>Encyclopaedias</t>
  </si>
  <si>
    <t>Engineers’ plans</t>
  </si>
  <si>
    <t>Envelopes</t>
  </si>
  <si>
    <t>Exercise books</t>
  </si>
  <si>
    <t>Fashion drawings</t>
  </si>
  <si>
    <t>Flash cards</t>
  </si>
  <si>
    <t>Folders</t>
  </si>
  <si>
    <t>Football pool coupons</t>
  </si>
  <si>
    <t>Football programmes</t>
  </si>
  <si>
    <t>Form letters</t>
  </si>
  <si>
    <t>Standard-rated (but see paragraph 4.3)</t>
  </si>
  <si>
    <t>Forms</t>
  </si>
  <si>
    <t>Framed decorative maps</t>
  </si>
  <si>
    <t>Games</t>
  </si>
  <si>
    <t>Geological maps</t>
  </si>
  <si>
    <t>Globes</t>
  </si>
  <si>
    <t>Graph paper</t>
  </si>
  <si>
    <t>Greetings cards</t>
  </si>
  <si>
    <t>Handbills</t>
  </si>
  <si>
    <t>Holiday and tourist guides</t>
  </si>
  <si>
    <t>Hydrographical charts</t>
  </si>
  <si>
    <t>Hymn books</t>
  </si>
  <si>
    <t>Index cards</t>
  </si>
  <si>
    <t>Inlay cards for cassette, CD or video</t>
  </si>
  <si>
    <t>Instruction manuals</t>
  </si>
  <si>
    <t>Insurance cover notes</t>
  </si>
  <si>
    <t>Invitation cards</t>
  </si>
  <si>
    <t>Invoices</t>
  </si>
  <si>
    <t>Journals</t>
  </si>
  <si>
    <t>Labels</t>
  </si>
  <si>
    <t>Leaflets</t>
  </si>
  <si>
    <t>Letter headings</t>
  </si>
  <si>
    <t>Letters (handwritten)</t>
  </si>
  <si>
    <t>Log books (blank)</t>
  </si>
  <si>
    <t>Loose leaf books</t>
  </si>
  <si>
    <t>Lottery tickets and cards</t>
  </si>
  <si>
    <t>Magazines</t>
  </si>
  <si>
    <t>Mail order catalogues</t>
  </si>
  <si>
    <t>Manuals</t>
  </si>
  <si>
    <t>Manuscript paper</t>
  </si>
  <si>
    <t>Manuscripts</t>
  </si>
  <si>
    <t>Maps</t>
  </si>
  <si>
    <t>Medical records</t>
  </si>
  <si>
    <t>Membership cards</t>
  </si>
  <si>
    <t>Memo pads</t>
  </si>
  <si>
    <t>Memoranda of association (completed in booklet form)</t>
  </si>
  <si>
    <t>Memorial cards</t>
  </si>
  <si>
    <t>Menu cards</t>
  </si>
  <si>
    <t>Microfiche</t>
  </si>
  <si>
    <t>Microfilm</t>
  </si>
  <si>
    <t>Microform copies</t>
  </si>
  <si>
    <t>Missals</t>
  </si>
  <si>
    <t>Monographs</t>
  </si>
  <si>
    <t>Music</t>
  </si>
  <si>
    <t>Music rolls</t>
  </si>
  <si>
    <t>Music scores</t>
  </si>
  <si>
    <t>Newspapers</t>
  </si>
  <si>
    <t>Note books, pads and paper</t>
  </si>
  <si>
    <t>Order books and forms</t>
  </si>
  <si>
    <t>Orders of Service</t>
  </si>
  <si>
    <t>Painting books (children’s)</t>
  </si>
  <si>
    <t>Pamphlets</t>
  </si>
  <si>
    <t>Paper, unprinted</t>
  </si>
  <si>
    <t>Parts of books (see paragraph 4.4)</t>
  </si>
  <si>
    <t>Pattern cards</t>
  </si>
  <si>
    <t>Periodicals</t>
  </si>
  <si>
    <t>Photograph albums</t>
  </si>
  <si>
    <t>Photographs</t>
  </si>
  <si>
    <t>Picture books</t>
  </si>
  <si>
    <t>Plans</t>
  </si>
  <si>
    <t>Standard-rated (but see paragraph 3.10)</t>
  </si>
  <si>
    <t>Playing cards</t>
  </si>
  <si>
    <t>Poll cards</t>
  </si>
  <si>
    <t>Pools coupons</t>
  </si>
  <si>
    <t>Postcards (whether completed or not)</t>
  </si>
  <si>
    <t>Poster magazines (see paragraph 3.6)</t>
  </si>
  <si>
    <t>Posters</t>
  </si>
  <si>
    <t>Prayer books</t>
  </si>
  <si>
    <t>Price cards and tags</t>
  </si>
  <si>
    <t>Price lists (fully printed leaflets or brochures)</t>
  </si>
  <si>
    <t>Printed pictures</t>
  </si>
  <si>
    <t>Programmes</t>
  </si>
  <si>
    <t>Questionnaires</t>
  </si>
  <si>
    <t>Rag books (children’s)</t>
  </si>
  <si>
    <t>Receipt books and forms</t>
  </si>
  <si>
    <t>Recipe books</t>
  </si>
  <si>
    <t>Record books</t>
  </si>
  <si>
    <t>Record labels</t>
  </si>
  <si>
    <t>Record sleeves</t>
  </si>
  <si>
    <t>Registers</t>
  </si>
  <si>
    <t>Rent books</t>
  </si>
  <si>
    <t>Reply-paid coupons and envelopes</t>
  </si>
  <si>
    <t>Reproductions of paintings</t>
  </si>
  <si>
    <t>Road maps</t>
  </si>
  <si>
    <t>Score cards</t>
  </si>
  <si>
    <t>Scrap books (blank)</t>
  </si>
  <si>
    <t>Scrap books (completed)</t>
  </si>
  <si>
    <t>Scrolls (hand-written)</t>
  </si>
  <si>
    <t>Seals</t>
  </si>
  <si>
    <t>Shade cards (unless they contain substantial printed text)</t>
  </si>
  <si>
    <t>Share certificates</t>
  </si>
  <si>
    <t>Ships’ logs (completed)</t>
  </si>
  <si>
    <t>Sports programmes</t>
  </si>
  <si>
    <t>Staff journals</t>
  </si>
  <si>
    <t>Stamp albums (whether completed or not)</t>
  </si>
  <si>
    <t>Stationery</t>
  </si>
  <si>
    <t>Stationery books</t>
  </si>
  <si>
    <t>Stickers</t>
  </si>
  <si>
    <t>Swatch books</t>
  </si>
  <si>
    <t>Swatch cards</t>
  </si>
  <si>
    <t>Sweepstake tickets</t>
  </si>
  <si>
    <t>Tags</t>
  </si>
  <si>
    <t>Temperature charts</t>
  </si>
  <si>
    <t>Text books</t>
  </si>
  <si>
    <t>Theses</t>
  </si>
  <si>
    <t>Tickets</t>
  </si>
  <si>
    <t>Time cards and sheets</t>
  </si>
  <si>
    <t>Timetables (in book or leaflet form)</t>
  </si>
  <si>
    <t>Tokens</t>
  </si>
  <si>
    <t>Standard-rated (but see paragraph 5.4)</t>
  </si>
  <si>
    <t>Topographical plans</t>
  </si>
  <si>
    <t>Toys</t>
  </si>
  <si>
    <t>Tracts</t>
  </si>
  <si>
    <t>Trade catalogues</t>
  </si>
  <si>
    <t>Trade directories</t>
  </si>
  <si>
    <t>Transcripts</t>
  </si>
  <si>
    <t>Transfers</t>
  </si>
  <si>
    <t>Transparencies</t>
  </si>
  <si>
    <t>Travel brochures</t>
  </si>
  <si>
    <t>Visiting cards</t>
  </si>
  <si>
    <t>Vouchers</t>
  </si>
  <si>
    <t>Wall charts</t>
  </si>
  <si>
    <t>Waste paper</t>
  </si>
  <si>
    <t>Wills</t>
  </si>
  <si>
    <t>Winding cards</t>
  </si>
  <si>
    <t>Wrapping paper</t>
  </si>
  <si>
    <t>Wreath cards</t>
  </si>
  <si>
    <t>See VAT Notice 701/10: zero-rating of books and other forms of printed matter</t>
  </si>
  <si>
    <t>Is this a one-off let of sports facilities for the duration of less than 24 hours?</t>
  </si>
  <si>
    <t>Is this a one-off let of sports facilities for the duration of more than 24 hours?</t>
  </si>
  <si>
    <t>Question 5:</t>
  </si>
  <si>
    <t>Question 6:</t>
  </si>
  <si>
    <t>Question 7:</t>
  </si>
  <si>
    <t>Question 8:</t>
  </si>
  <si>
    <t xml:space="preserve">For Lets for a series of sessions:  Does the series consists of 10 or more sessions? </t>
  </si>
  <si>
    <t>Sportsground Lets - VAT Liability Flow Chart</t>
  </si>
  <si>
    <t>For Lets for a series of sessions: Is each session for the same sport or activity?</t>
  </si>
  <si>
    <t xml:space="preserve">(for an interval to be at least 1 day, 24 hours must elapse between the start of each session). </t>
  </si>
  <si>
    <t>The duration of the sessions may be varied. There is no exception for intervals greater than</t>
  </si>
  <si>
    <t xml:space="preserve"> 14 days through the closure of the facility for any reason.</t>
  </si>
  <si>
    <t>For Lets for a series of sessions: Is the interval between each session at least 1 day but not more than 14 days?</t>
  </si>
  <si>
    <t xml:space="preserve">This must include evidence that payment is to be made in full whether or not the right to use the facility for </t>
  </si>
  <si>
    <t xml:space="preserve">any specific session is actually exercised. Provision for a refund given by the provider in the event of the </t>
  </si>
  <si>
    <t>unforeseen non-availability of their facility would not affect this condition.</t>
  </si>
  <si>
    <t xml:space="preserve">For Lets for a series of sessions: Is the series to be paid for as a whole and there is written evidence to the fact? </t>
  </si>
  <si>
    <t xml:space="preserve"> representing affiliated clubs or constituent associations, such as a local league?</t>
  </si>
  <si>
    <t>For Lets for a series of sessions: Are the facilities being let out to a school, club, association or an organisation</t>
  </si>
  <si>
    <t xml:space="preserve">For Lets for a series of sessions: Does the organisation to whom the facilities are let have exclusive use of </t>
  </si>
  <si>
    <t>them during the sessions?</t>
  </si>
  <si>
    <t>Other - VAT Liability</t>
  </si>
  <si>
    <t>Exempt</t>
  </si>
  <si>
    <t>Photography</t>
  </si>
  <si>
    <t>Library Archives &amp; Transcript Fees</t>
  </si>
  <si>
    <t>Exempt. If customer can click and download content then contact Tax Team as Foreign VAT may be chargeable</t>
  </si>
  <si>
    <t>Exam and Resit Fee</t>
  </si>
  <si>
    <t>Lost LSE card</t>
  </si>
  <si>
    <t>No VAT - Compensation</t>
  </si>
  <si>
    <t>Library Photocopy: Students</t>
  </si>
  <si>
    <t>Photocopy: Non-Students</t>
  </si>
  <si>
    <t>Concert attendance</t>
  </si>
  <si>
    <t>Exempt - artistic &amp; Cultural Event Provided by Eligible body.</t>
  </si>
  <si>
    <t xml:space="preserve">Will LSE be providing advertising services to the customer eg promotional or advertising activities? </t>
  </si>
  <si>
    <t>Halls of Residences cleaning / damage fines</t>
  </si>
  <si>
    <t>Notes</t>
  </si>
  <si>
    <t>1. The zero-rating relief is obtainable in any medium which communicates with the public. This includes all the conventional advertising media such as television, cinema, billboards, the sides of vehicles, newspapers and printed publications. The important factor is whether the advertisement is placed on someone else’s time or space. If it is not there will be no scope for zero-rating.</t>
  </si>
  <si>
    <t>2. Information, whether or not in the form of advertising, placed in, on or through a charity’s own internet site, does not qualify for zero-rating. This is because it is not a supply of someone else’s time or space whether or not the website is owned, rented or loaned to the charity. Since the information on the website is excluded from the relief, it follows that the associated design costs are also excluded.</t>
  </si>
  <si>
    <t>3. However, an advertisement placed on a third party’s internet site does qualify for zero-rating.</t>
  </si>
  <si>
    <t>Further guidance: https://www.gov.uk/government/publications/vat-notice-70158-charity-advertising-and-goods-connected-with-collecting-donations/vat-notice-70158-charity-advertising-and-goods-connected-with-collecting-donations</t>
  </si>
  <si>
    <t>Paragraph 16(2)(c) of Schedule 4A: Advertising services</t>
  </si>
  <si>
    <t>This paragraph covers all services of publicising another person’s name or products with a view to encouraging their sale. It includes supplies of advertising services in the established media: for example, of radio or television advertising time; of the right to place an advertisement on a hoarding; or of advertising space in any publication. It also covers newer promotional methods such as an entry in a telephone enquiry directory or advertising space in any electronic location.</t>
  </si>
  <si>
    <t>Advertising or promotional messages may be disseminated in numerous ways. This paragraph covers everything provided as part of an advertising campaign, even if elements of the campaign would have fallen under other place of supply rules had they been supplied in isolation.</t>
  </si>
  <si>
    <t>15.4.2 Example of advertising services</t>
  </si>
  <si>
    <t>Website advertising.</t>
  </si>
  <si>
    <t>15.4.3 Example of an exclusion from advertising services</t>
  </si>
  <si>
    <t>The provision of space or stands at a trade fair or exhibition - see sections 6 and 8.</t>
  </si>
  <si>
    <t>The provision of space or stands at a trade fair or exhibition - see sections 6 and 8. Where the land is situated.</t>
  </si>
  <si>
    <t>The above paragraph covers the place of supplies of advertising to foreign customers (whuich is where the customer belongs)</t>
  </si>
  <si>
    <t>15.4.1 What types of services fall within paragraph 16(2)? - Such supplies are reverse chargeable to foreign customers within EU, OTS to Non EU Foreign customers</t>
  </si>
  <si>
    <t>Additional Comments - to bring to the attention of Tax Team:</t>
  </si>
  <si>
    <t>Graduate Admissions - Application Assessment Fee</t>
  </si>
  <si>
    <t>Graduate Admissions - Reinstatement Fee</t>
  </si>
  <si>
    <t>Graduate Admissions - New Choices Fee</t>
  </si>
  <si>
    <t>Graduate Admissions - Top up Fee</t>
  </si>
  <si>
    <t>Estates - Safety Products</t>
  </si>
  <si>
    <t>Research - VAT Liability Flow Chart</t>
  </si>
  <si>
    <t>Refer to VAT Notice 701/30 if necessary</t>
  </si>
  <si>
    <t>Research does not include:</t>
  </si>
  <si>
    <t>consultancy</t>
  </si>
  <si>
    <t>business efficiency advice</t>
  </si>
  <si>
    <t>collecting and recording statistics without also collating, analysing, or interpreting them</t>
  </si>
  <si>
    <t>market research</t>
  </si>
  <si>
    <t>opinion polling</t>
  </si>
  <si>
    <t>writing computer programmes</t>
  </si>
  <si>
    <t>routine testing and analysis of materials, components and processes</t>
  </si>
  <si>
    <t>Is this a supply of 'Research'? Research is defined by HMRC as:</t>
  </si>
  <si>
    <t>Refer to bottom of page for work not included under Research</t>
  </si>
  <si>
    <t>merely confirming existing knowledge or understanding (eg: scoping exercise)</t>
  </si>
  <si>
    <t>Philanthropic Donation</t>
  </si>
  <si>
    <t>Careful consideration is required before a decision can be made as to whether funding from a commercial sponsor (in whole or in part), constitutes a donation for VAT purposes. For example:</t>
  </si>
  <si>
    <t>Note 1:</t>
  </si>
  <si>
    <r>
      <rPr>
        <sz val="11"/>
        <color theme="1"/>
        <rFont val="Wingdings"/>
        <charset val="2"/>
      </rPr>
      <t></t>
    </r>
    <r>
      <rPr>
        <sz val="11"/>
        <color theme="1"/>
        <rFont val="Calibri"/>
        <family val="2"/>
        <scheme val="minor"/>
      </rPr>
      <t xml:space="preserve"> Are there any benefits which can be deemed incidental to the primary purpose of the project?</t>
    </r>
  </si>
  <si>
    <r>
      <rPr>
        <sz val="11"/>
        <color theme="1"/>
        <rFont val="Wingdings"/>
        <charset val="2"/>
      </rPr>
      <t></t>
    </r>
    <r>
      <rPr>
        <sz val="11"/>
        <color theme="1"/>
        <rFont val="Calibri"/>
        <family val="2"/>
        <scheme val="minor"/>
      </rPr>
      <t xml:space="preserve"> What is the objective of the funder? Is it the production of specific results/deliverables which could be commercially exploited, or is it the generation of knowledge in a general area of study or in the public interest?</t>
    </r>
  </si>
  <si>
    <r>
      <rPr>
        <sz val="11"/>
        <color theme="1"/>
        <rFont val="Wingdings"/>
        <charset val="2"/>
      </rPr>
      <t></t>
    </r>
    <r>
      <rPr>
        <sz val="11"/>
        <color theme="1"/>
        <rFont val="Calibri"/>
        <family val="2"/>
        <scheme val="minor"/>
      </rPr>
      <t xml:space="preserve"> Will the level of any benefits obtained have only a minimal relation to the amount of the funding provided?</t>
    </r>
  </si>
  <si>
    <t>Where there are areas of doubt e.g. restrictions are placed on the University and undertakings given which, it could be argued, may provide the sponsor with some direct benefit should IP be generated, the key issue is:</t>
  </si>
  <si>
    <r>
      <rPr>
        <sz val="11"/>
        <color theme="1"/>
        <rFont val="Wingdings"/>
        <charset val="2"/>
      </rPr>
      <t></t>
    </r>
    <r>
      <rPr>
        <sz val="11"/>
        <color theme="1"/>
        <rFont val="Calibri"/>
        <family val="2"/>
      </rPr>
      <t xml:space="preserve"> </t>
    </r>
    <r>
      <rPr>
        <sz val="11"/>
        <color theme="1"/>
        <rFont val="Calibri"/>
        <family val="2"/>
        <scheme val="minor"/>
      </rPr>
      <t>whether the ‘philanthropic’ principles of funding the project are such that any benefits which may be obtained by the sponsor are not a means to an end in their own right; or</t>
    </r>
  </si>
  <si>
    <r>
      <rPr>
        <sz val="11"/>
        <color theme="1"/>
        <rFont val="Wingdings"/>
        <charset val="2"/>
      </rPr>
      <t></t>
    </r>
    <r>
      <rPr>
        <sz val="11"/>
        <color theme="1"/>
        <rFont val="Calibri"/>
        <family val="2"/>
        <scheme val="minor"/>
      </rPr>
      <t xml:space="preserve"> whether the sponsor is obtaining sufficient rights for there to be an element of a supply for VAT purposes.</t>
    </r>
  </si>
  <si>
    <t>Note 2:</t>
  </si>
  <si>
    <t>Original investigation undertaken in order to gain, advance or expand knowledge and understanding  (see Note1)</t>
  </si>
  <si>
    <t>This would determine whether:</t>
  </si>
  <si>
    <r>
      <t xml:space="preserve">a </t>
    </r>
    <r>
      <rPr>
        <b/>
        <sz val="11"/>
        <color theme="1"/>
        <rFont val="Calibri"/>
        <family val="2"/>
        <scheme val="minor"/>
      </rPr>
      <t>composite</t>
    </r>
    <r>
      <rPr>
        <sz val="11"/>
        <color theme="1"/>
        <rFont val="Calibri"/>
        <family val="2"/>
        <scheme val="minor"/>
      </rPr>
      <t xml:space="preserve"> supply (i.e. where there is a predominant element to which everything else is incidental and the dominant supply determines the overall VAT treatment) exists ; or</t>
    </r>
  </si>
  <si>
    <r>
      <t xml:space="preserve">a </t>
    </r>
    <r>
      <rPr>
        <b/>
        <sz val="11"/>
        <color theme="1"/>
        <rFont val="Calibri"/>
        <family val="2"/>
        <scheme val="minor"/>
      </rPr>
      <t>mixed</t>
    </r>
    <r>
      <rPr>
        <sz val="11"/>
        <color theme="1"/>
        <rFont val="Calibri"/>
        <family val="2"/>
        <scheme val="minor"/>
      </rPr>
      <t xml:space="preserve"> supply (which has several elements where each could serve as a purpose in its own right; the VAT treatment of each element would have to be identified) exists.</t>
    </r>
  </si>
  <si>
    <t>LSE Careers - Income Streams:</t>
  </si>
  <si>
    <t>Cafés, Career Fairs, Coffee Breakfasts/ Mornings, Employer Presentations.</t>
  </si>
  <si>
    <t>Will the event take place outside the United Kingdom?</t>
  </si>
  <si>
    <t>On Campus Promotion - VAT Liability Flow Chart</t>
  </si>
  <si>
    <t>LSE Careers Patronage</t>
  </si>
  <si>
    <t>Is the supply to a commercial UK Organisation?</t>
  </si>
  <si>
    <t>Question 9:</t>
  </si>
  <si>
    <t>Is the supply to a non-profit making organisation where that the true beneficiaries are individuals taking part in sport which is closely linked with, and essential to, sport or physical education?</t>
  </si>
  <si>
    <t>Refer to VAT Notice 742, and 701/45 if necessary</t>
  </si>
  <si>
    <t>Course Fees (including short courses - LSE only)</t>
  </si>
  <si>
    <t xml:space="preserve">Co-hosted events (catering etc) - Cost Contribution </t>
  </si>
  <si>
    <r>
      <t xml:space="preserve">No VAT (disbursement) - </t>
    </r>
    <r>
      <rPr>
        <u/>
        <sz val="11"/>
        <color theme="1"/>
        <rFont val="Calibri"/>
        <family val="2"/>
        <scheme val="minor"/>
      </rPr>
      <t>only if</t>
    </r>
    <r>
      <rPr>
        <sz val="11"/>
        <color theme="1"/>
        <rFont val="Calibri"/>
        <family val="2"/>
        <scheme val="minor"/>
      </rPr>
      <t xml:space="preserve"> exact reimbursement (or less) of actual costs. Forward copy of receipts to collaborating institution.</t>
    </r>
  </si>
  <si>
    <r>
      <rPr>
        <b/>
        <sz val="11"/>
        <color theme="1"/>
        <rFont val="Calibri"/>
        <family val="2"/>
        <scheme val="minor"/>
      </rPr>
      <t>*Room hire (exempt buildings) :</t>
    </r>
    <r>
      <rPr>
        <sz val="11"/>
        <color theme="1"/>
        <rFont val="Calibri"/>
        <family val="2"/>
        <scheme val="minor"/>
      </rPr>
      <t xml:space="preserve"> If the charge includes services beyond ‘conducting the passive activity of letting space’ (eg: dedicated staff on-call during event), then Standard rated VAT will apply. Speak to tax manager.</t>
    </r>
  </si>
  <si>
    <r>
      <rPr>
        <b/>
        <sz val="11"/>
        <color theme="1"/>
        <rFont val="Calibri"/>
        <family val="2"/>
        <scheme val="minor"/>
      </rPr>
      <t>Display of Logo</t>
    </r>
    <r>
      <rPr>
        <sz val="11"/>
        <color theme="1"/>
        <rFont val="Calibri"/>
        <family val="2"/>
        <scheme val="minor"/>
      </rPr>
      <t xml:space="preserve"> - Standard rated VAT - unless i) merely acknowledges generosity of the funder and is </t>
    </r>
    <r>
      <rPr>
        <u/>
        <sz val="11"/>
        <color theme="1"/>
        <rFont val="Calibri"/>
        <family val="2"/>
        <scheme val="minor"/>
      </rPr>
      <t>not</t>
    </r>
    <r>
      <rPr>
        <sz val="11"/>
        <color theme="1"/>
        <rFont val="Calibri"/>
        <family val="2"/>
        <scheme val="minor"/>
      </rPr>
      <t xml:space="preserve"> stipulated in funding agreement; or ii) involves the display of another charity in order to merely show shared endeavour or support in a mutually charitable and collaborative area</t>
    </r>
  </si>
  <si>
    <t>Hoodies etc for students</t>
  </si>
  <si>
    <t>Standard-rated - unless charged at lower than cost to School. Outside the Scope of VAT (no-tax) if merely a cost contribution.</t>
  </si>
  <si>
    <t>These are organisations with an international membership (in most cases UK will also be a member).</t>
  </si>
  <si>
    <t xml:space="preserve">Organisations include: European Commission, European Parliament, European Courts of Justice, Eurostat, European Bank, United Nations bodies such as UNICEF, World Health Organisation and NATO. </t>
  </si>
  <si>
    <t>Is the recipient of the consultancy service an International Organisation recognised under Article 15(10)?</t>
  </si>
  <si>
    <t>Custom Programme - VAT Liability Flow Chart</t>
  </si>
  <si>
    <t>Is the programme being delivered for  a foreign government receiving training in furtherance of its sovereign activities?</t>
  </si>
  <si>
    <t>Seek advice from Tax Team if an open programme is being run alongside the custom programme.</t>
  </si>
  <si>
    <t>Seek advice from Tax Team if the contract is B2C (business to consumer) - i.e. supply to private individuals.</t>
  </si>
  <si>
    <t>This flow-chart assumes a B2B (Business to Business) relationship with the client.</t>
  </si>
  <si>
    <t>*Alternative evidence could include financial statements showing business income or evidence from fiscal authorities.</t>
  </si>
  <si>
    <t>** Non-business orgaisations would include; charities, government departments, local or municiple authorities, other public bodies and other not-for-profit organisations.</t>
  </si>
  <si>
    <t>Other closely related supplies billed separately and not included in the price for CP.</t>
  </si>
  <si>
    <t>Customised Programmes</t>
  </si>
  <si>
    <t>UK CUSTOMERS</t>
  </si>
  <si>
    <t>Overseas B TO B</t>
  </si>
  <si>
    <t>Overseas B TO C</t>
  </si>
  <si>
    <t>S/R</t>
  </si>
  <si>
    <t>Z/R</t>
  </si>
  <si>
    <t>WHERE PERFORMED</t>
  </si>
  <si>
    <t>Organising refreshments during teaching breaks</t>
  </si>
  <si>
    <t>S/R STNDAD RATED UNLESS DISBURSED AT COST</t>
  </si>
  <si>
    <t>Organising lunch during teachings days</t>
  </si>
  <si>
    <t>Organising evening meals for participants</t>
  </si>
  <si>
    <t>Z/R; Upload TOMS Margin %</t>
  </si>
  <si>
    <t>Organising accomodation for participants</t>
  </si>
  <si>
    <t>Organising travel for participants</t>
  </si>
  <si>
    <t>Organising relevant trips for participants</t>
  </si>
  <si>
    <t xml:space="preserve">Integrated On-line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</si>
</sst>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sz val="11"/>
      <color theme="0"/>
      <name val="Calibri"/>
      <family val="2"/>
      <scheme val="minor"/>
    </font>
    <font>
      <b/>
      <sz val="26"/>
      <color theme="1"/>
      <name val="Calibri"/>
      <family val="2"/>
      <scheme val="minor"/>
    </font>
    <font>
      <b/>
      <sz val="24"/>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b/>
      <sz val="16"/>
      <color theme="10"/>
      <name val="Calibri"/>
      <family val="2"/>
      <scheme val="minor"/>
    </font>
    <font>
      <sz val="11"/>
      <color theme="1"/>
      <name val="Calibri"/>
      <family val="2"/>
      <scheme val="minor"/>
    </font>
    <font>
      <sz val="16"/>
      <color theme="1"/>
      <name val="Calibri"/>
      <family val="2"/>
      <scheme val="minor"/>
    </font>
    <font>
      <sz val="11"/>
      <color theme="10"/>
      <name val="Calibri"/>
      <family val="2"/>
      <scheme val="minor"/>
    </font>
    <font>
      <sz val="11"/>
      <color rgb="FF292929"/>
      <name val="Calibri"/>
      <family val="2"/>
      <scheme val="minor"/>
    </font>
    <font>
      <b/>
      <sz val="20"/>
      <color rgb="FF000000"/>
      <name val="Arial"/>
      <family val="2"/>
    </font>
    <font>
      <b/>
      <sz val="14"/>
      <color rgb="FF000000"/>
      <name val="Arial"/>
      <family val="2"/>
    </font>
    <font>
      <sz val="14"/>
      <color rgb="FF292929"/>
      <name val="Arial"/>
      <family val="2"/>
    </font>
    <font>
      <b/>
      <sz val="20.5"/>
      <color rgb="FF000000"/>
      <name val="Arial"/>
      <family val="2"/>
    </font>
    <font>
      <b/>
      <sz val="14.5"/>
      <color rgb="FF000000"/>
      <name val="Arial"/>
      <family val="2"/>
    </font>
    <font>
      <sz val="14.5"/>
      <color rgb="FF292929"/>
      <name val="Arial"/>
      <family val="2"/>
    </font>
    <font>
      <b/>
      <sz val="11"/>
      <color rgb="FF000000"/>
      <name val="Calibri"/>
      <family val="2"/>
      <scheme val="minor"/>
    </font>
    <font>
      <sz val="11"/>
      <name val="Calibri"/>
      <family val="2"/>
      <scheme val="minor"/>
    </font>
    <font>
      <b/>
      <sz val="20"/>
      <name val="Calibri (Body)"/>
    </font>
    <font>
      <i/>
      <sz val="11"/>
      <color theme="1"/>
      <name val="Calibri"/>
      <family val="2"/>
      <scheme val="minor"/>
    </font>
    <font>
      <sz val="11"/>
      <color theme="1"/>
      <name val="Wingdings"/>
      <charset val="2"/>
    </font>
    <font>
      <sz val="11"/>
      <color theme="1"/>
      <name val="Calibri"/>
      <family val="2"/>
    </font>
    <font>
      <u/>
      <sz val="11"/>
      <color theme="1"/>
      <name val="Calibri"/>
      <family val="2"/>
      <scheme val="minor"/>
    </font>
    <font>
      <b/>
      <sz val="9"/>
      <color theme="1"/>
      <name val="Calibri"/>
      <family val="2"/>
      <scheme val="minor"/>
    </font>
    <font>
      <b/>
      <sz val="9"/>
      <color rgb="FFFF0000"/>
      <name val="Calibri"/>
      <family val="2"/>
      <scheme val="minor"/>
    </font>
    <font>
      <sz val="10"/>
      <color rgb="FF000000"/>
      <name val="Arial"/>
      <family val="2"/>
    </font>
    <font>
      <sz val="11"/>
      <color rgb="FF000000"/>
      <name val="Calibri"/>
      <family val="2"/>
      <scheme val="minor"/>
    </font>
    <font>
      <sz val="11"/>
      <color rgb="FF292929"/>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DCE6F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83">
    <xf numFmtId="0" fontId="0" fillId="0" borderId="0" xfId="0"/>
    <xf numFmtId="0" fontId="1" fillId="0" borderId="0" xfId="0" applyFon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1" fillId="2" borderId="7" xfId="0" applyFont="1" applyFill="1" applyBorder="1"/>
    <xf numFmtId="0" fontId="0" fillId="2" borderId="8" xfId="0" applyFill="1" applyBorder="1"/>
    <xf numFmtId="0" fontId="0" fillId="3" borderId="11" xfId="0" applyFill="1" applyBorder="1"/>
    <xf numFmtId="0" fontId="0" fillId="3" borderId="12" xfId="0" applyFill="1" applyBorder="1"/>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0" xfId="0" applyFill="1"/>
    <xf numFmtId="0" fontId="0" fillId="4" borderId="5" xfId="0" applyFill="1" applyBorder="1"/>
    <xf numFmtId="0" fontId="0" fillId="4" borderId="6" xfId="0" applyFill="1" applyBorder="1"/>
    <xf numFmtId="0" fontId="0" fillId="4" borderId="7" xfId="0" applyFill="1" applyBorder="1"/>
    <xf numFmtId="0" fontId="1" fillId="4" borderId="7" xfId="0" applyFont="1" applyFill="1" applyBorder="1"/>
    <xf numFmtId="0" fontId="0" fillId="4" borderId="8" xfId="0" applyFill="1" applyBorder="1"/>
    <xf numFmtId="0" fontId="2" fillId="0" borderId="0" xfId="0" applyFont="1"/>
    <xf numFmtId="0" fontId="1" fillId="3" borderId="10" xfId="0" applyFont="1" applyFill="1" applyBorder="1" applyProtection="1">
      <protection hidden="1"/>
    </xf>
    <xf numFmtId="0" fontId="3" fillId="0" borderId="0" xfId="0" applyFont="1"/>
    <xf numFmtId="0" fontId="4" fillId="0" borderId="0" xfId="0" applyFont="1"/>
    <xf numFmtId="0" fontId="0" fillId="5" borderId="9" xfId="0" applyFill="1" applyBorder="1" applyProtection="1">
      <protection locked="0"/>
    </xf>
    <xf numFmtId="0" fontId="6" fillId="0" borderId="0" xfId="0" applyFont="1"/>
    <xf numFmtId="0" fontId="1" fillId="3" borderId="10" xfId="0" applyFont="1" applyFill="1" applyBorder="1" applyAlignment="1" applyProtection="1">
      <alignment vertical="center"/>
      <protection hidden="1"/>
    </xf>
    <xf numFmtId="0" fontId="0" fillId="3" borderId="11" xfId="0" applyFill="1" applyBorder="1" applyAlignment="1">
      <alignment vertical="center"/>
    </xf>
    <xf numFmtId="0" fontId="0" fillId="3" borderId="12" xfId="0" applyFill="1" applyBorder="1" applyAlignment="1">
      <alignment vertical="center"/>
    </xf>
    <xf numFmtId="0" fontId="10" fillId="0" borderId="0" xfId="0" applyFont="1"/>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right"/>
    </xf>
    <xf numFmtId="0" fontId="3" fillId="0" borderId="0" xfId="0" applyFont="1" applyAlignment="1">
      <alignment horizontal="right"/>
    </xf>
    <xf numFmtId="0" fontId="1" fillId="0" borderId="0" xfId="0" applyFont="1" applyAlignment="1">
      <alignment horizontal="right"/>
    </xf>
    <xf numFmtId="0" fontId="1" fillId="0" borderId="0" xfId="0" applyFont="1" applyAlignment="1">
      <alignment horizontal="right" vertical="center" wrapText="1"/>
    </xf>
    <xf numFmtId="0" fontId="0" fillId="0" borderId="0" xfId="0" applyAlignment="1">
      <alignment horizontal="right" vertical="center" wrapText="1"/>
    </xf>
    <xf numFmtId="0" fontId="7" fillId="0" borderId="0" xfId="1"/>
    <xf numFmtId="0" fontId="0" fillId="0" borderId="0" xfId="0" applyAlignment="1">
      <alignment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2" fillId="0" borderId="0" xfId="0" applyFont="1" applyAlignment="1">
      <alignment vertical="center"/>
    </xf>
    <xf numFmtId="0" fontId="20" fillId="4" borderId="0" xfId="0" applyFont="1" applyFill="1"/>
    <xf numFmtId="0" fontId="21" fillId="4" borderId="0" xfId="0" applyFont="1" applyFill="1"/>
    <xf numFmtId="0" fontId="1" fillId="4" borderId="2" xfId="0" applyFont="1" applyFill="1" applyBorder="1"/>
    <xf numFmtId="0" fontId="0" fillId="0" borderId="0" xfId="0" applyProtection="1">
      <protection hidden="1"/>
    </xf>
    <xf numFmtId="0" fontId="4" fillId="0" borderId="0" xfId="0" applyFont="1" applyProtection="1">
      <protection hidden="1"/>
    </xf>
    <xf numFmtId="0" fontId="3" fillId="0" borderId="0" xfId="0" applyFont="1" applyProtection="1">
      <protection hidden="1"/>
    </xf>
    <xf numFmtId="0" fontId="1" fillId="0" borderId="0" xfId="0" applyFont="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0" xfId="0" applyFill="1" applyProtection="1">
      <protection hidden="1"/>
    </xf>
    <xf numFmtId="0" fontId="22" fillId="2" borderId="0" xfId="0" applyFont="1" applyFill="1" applyProtection="1">
      <protection hidden="1"/>
    </xf>
    <xf numFmtId="0" fontId="0" fillId="2" borderId="5" xfId="0" applyFill="1" applyBorder="1" applyProtection="1">
      <protection hidden="1"/>
    </xf>
    <xf numFmtId="0" fontId="0" fillId="3" borderId="11" xfId="0" applyFill="1" applyBorder="1" applyProtection="1">
      <protection hidden="1"/>
    </xf>
    <xf numFmtId="0" fontId="0" fillId="3" borderId="12" xfId="0" applyFill="1" applyBorder="1" applyProtection="1">
      <protection hidden="1"/>
    </xf>
    <xf numFmtId="0" fontId="0" fillId="2" borderId="7" xfId="0" applyFill="1" applyBorder="1" applyProtection="1">
      <protection hidden="1"/>
    </xf>
    <xf numFmtId="0" fontId="1" fillId="2" borderId="7" xfId="0" applyFont="1" applyFill="1" applyBorder="1" applyProtection="1">
      <protection hidden="1"/>
    </xf>
    <xf numFmtId="0" fontId="0" fillId="2" borderId="8" xfId="0" applyFill="1" applyBorder="1" applyProtection="1">
      <protection hidden="1"/>
    </xf>
    <xf numFmtId="0" fontId="1" fillId="2" borderId="0" xfId="0" applyFont="1" applyFill="1" applyProtection="1">
      <protection hidden="1"/>
    </xf>
    <xf numFmtId="0" fontId="0" fillId="4" borderId="2" xfId="0" applyFill="1" applyBorder="1" applyProtection="1">
      <protection hidden="1"/>
    </xf>
    <xf numFmtId="0" fontId="1" fillId="4" borderId="2" xfId="0" applyFont="1" applyFill="1" applyBorder="1" applyProtection="1">
      <protection hidden="1"/>
    </xf>
    <xf numFmtId="0" fontId="0" fillId="4" borderId="3" xfId="0" applyFill="1" applyBorder="1" applyProtection="1">
      <protection hidden="1"/>
    </xf>
    <xf numFmtId="0" fontId="0" fillId="4" borderId="0" xfId="0" applyFill="1" applyProtection="1">
      <protection hidden="1"/>
    </xf>
    <xf numFmtId="0" fontId="0" fillId="4" borderId="5" xfId="0" applyFill="1" applyBorder="1" applyProtection="1">
      <protection hidden="1"/>
    </xf>
    <xf numFmtId="0" fontId="0" fillId="4" borderId="7" xfId="0" applyFill="1" applyBorder="1" applyProtection="1">
      <protection hidden="1"/>
    </xf>
    <xf numFmtId="0" fontId="1" fillId="4" borderId="7" xfId="0" applyFont="1" applyFill="1" applyBorder="1" applyProtection="1">
      <protection hidden="1"/>
    </xf>
    <xf numFmtId="0" fontId="0" fillId="4" borderId="8" xfId="0" applyFill="1" applyBorder="1" applyProtection="1">
      <protection hidden="1"/>
    </xf>
    <xf numFmtId="0" fontId="22" fillId="2" borderId="0" xfId="0" applyFont="1" applyFill="1" applyAlignment="1" applyProtection="1">
      <alignment vertical="center"/>
      <protection hidden="1"/>
    </xf>
    <xf numFmtId="0" fontId="0" fillId="0" borderId="0" xfId="0" applyAlignment="1">
      <alignment horizontal="left" vertical="center"/>
    </xf>
    <xf numFmtId="0" fontId="26" fillId="0" borderId="0" xfId="0" applyFont="1"/>
    <xf numFmtId="0" fontId="27" fillId="0" borderId="0" xfId="0" applyFo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8" borderId="0" xfId="0" applyFont="1" applyFill="1" applyAlignment="1">
      <alignment horizontal="center" wrapText="1"/>
    </xf>
    <xf numFmtId="0" fontId="0" fillId="8" borderId="0" xfId="0" applyFill="1" applyAlignment="1">
      <alignment horizontal="center"/>
    </xf>
    <xf numFmtId="0" fontId="0" fillId="9" borderId="0" xfId="0" applyFill="1"/>
    <xf numFmtId="0" fontId="0" fillId="9" borderId="0" xfId="0" applyFill="1" applyProtection="1">
      <protection locked="0"/>
    </xf>
    <xf numFmtId="0" fontId="0" fillId="0" borderId="0" xfId="0" applyAlignment="1">
      <alignment horizontal="center"/>
    </xf>
    <xf numFmtId="0" fontId="1" fillId="0" borderId="0" xfId="0" applyFont="1" applyAlignment="1">
      <alignment horizontal="center" wrapText="1"/>
    </xf>
    <xf numFmtId="0" fontId="8" fillId="6" borderId="1"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8" fillId="6" borderId="3" xfId="1" applyFont="1" applyFill="1" applyBorder="1" applyAlignment="1">
      <alignment horizontal="center" vertical="center" wrapText="1"/>
    </xf>
    <xf numFmtId="0" fontId="8" fillId="6" borderId="6" xfId="1" applyFont="1" applyFill="1" applyBorder="1" applyAlignment="1">
      <alignment horizontal="center" vertical="center" wrapText="1"/>
    </xf>
    <xf numFmtId="0" fontId="8" fillId="6" borderId="7"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wrapText="1"/>
    </xf>
    <xf numFmtId="0" fontId="1" fillId="3" borderId="14" xfId="0" applyFont="1" applyFill="1" applyBorder="1" applyAlignment="1" applyProtection="1">
      <alignment vertical="center" wrapText="1"/>
      <protection hidden="1"/>
    </xf>
    <xf numFmtId="0" fontId="0" fillId="0" borderId="13" xfId="0" applyBorder="1" applyAlignment="1" applyProtection="1">
      <alignment vertical="center" wrapText="1"/>
      <protection hidden="1"/>
    </xf>
    <xf numFmtId="0" fontId="0" fillId="0" borderId="15" xfId="0" applyBorder="1" applyAlignment="1" applyProtection="1">
      <alignment vertical="center" wrapText="1"/>
      <protection hidden="1"/>
    </xf>
    <xf numFmtId="0" fontId="0" fillId="0" borderId="16" xfId="0" applyBorder="1" applyAlignment="1" applyProtection="1">
      <alignment vertical="center" wrapText="1"/>
      <protection hidden="1"/>
    </xf>
    <xf numFmtId="0" fontId="0" fillId="0" borderId="17" xfId="0" applyBorder="1" applyAlignment="1" applyProtection="1">
      <alignment vertical="center" wrapText="1"/>
      <protection hidden="1"/>
    </xf>
    <xf numFmtId="0" fontId="0" fillId="0" borderId="18" xfId="0" applyBorder="1" applyAlignment="1" applyProtection="1">
      <alignment vertical="center" wrapText="1"/>
      <protection hidden="1"/>
    </xf>
    <xf numFmtId="0" fontId="0" fillId="0" borderId="19"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20" xfId="0" applyBorder="1" applyAlignment="1" applyProtection="1">
      <alignment vertical="center" wrapText="1"/>
      <protection hidden="1"/>
    </xf>
    <xf numFmtId="0" fontId="1" fillId="3" borderId="14" xfId="0" applyFont="1" applyFill="1" applyBorder="1" applyAlignment="1" applyProtection="1">
      <alignment wrapText="1"/>
      <protection hidden="1"/>
    </xf>
    <xf numFmtId="0" fontId="0" fillId="0" borderId="13" xfId="0" applyBorder="1" applyAlignment="1" applyProtection="1">
      <alignment wrapText="1"/>
      <protection hidden="1"/>
    </xf>
    <xf numFmtId="0" fontId="0" fillId="0" borderId="15" xfId="0" applyBorder="1" applyAlignment="1" applyProtection="1">
      <alignment wrapText="1"/>
      <protection hidden="1"/>
    </xf>
    <xf numFmtId="0" fontId="0" fillId="0" borderId="16" xfId="0" applyBorder="1" applyAlignment="1" applyProtection="1">
      <alignment wrapText="1"/>
      <protection hidden="1"/>
    </xf>
    <xf numFmtId="0" fontId="0" fillId="0" borderId="17" xfId="0" applyBorder="1" applyAlignment="1" applyProtection="1">
      <alignment wrapText="1"/>
      <protection hidden="1"/>
    </xf>
    <xf numFmtId="0" fontId="0" fillId="0" borderId="18" xfId="0" applyBorder="1" applyAlignment="1" applyProtection="1">
      <alignment wrapText="1"/>
      <protection hidden="1"/>
    </xf>
    <xf numFmtId="0" fontId="0" fillId="0" borderId="19" xfId="0" applyBorder="1" applyAlignment="1" applyProtection="1">
      <alignment wrapText="1"/>
      <protection hidden="1"/>
    </xf>
    <xf numFmtId="0" fontId="0" fillId="0" borderId="0" xfId="0" applyAlignment="1" applyProtection="1">
      <alignment wrapText="1"/>
      <protection hidden="1"/>
    </xf>
    <xf numFmtId="0" fontId="0" fillId="0" borderId="20" xfId="0" applyBorder="1" applyAlignment="1" applyProtection="1">
      <alignment wrapText="1"/>
      <protection hidden="1"/>
    </xf>
    <xf numFmtId="0" fontId="0" fillId="7" borderId="0" xfId="0" applyFill="1" applyAlignment="1">
      <alignment vertical="center" wrapText="1"/>
    </xf>
    <xf numFmtId="0" fontId="0" fillId="0" borderId="0" xfId="0" applyAlignment="1">
      <alignment vertical="center" wrapText="1"/>
    </xf>
    <xf numFmtId="0" fontId="1" fillId="3" borderId="14" xfId="0" applyFont="1" applyFill="1" applyBorder="1" applyAlignment="1" applyProtection="1">
      <alignment vertical="top" wrapText="1"/>
      <protection hidden="1"/>
    </xf>
    <xf numFmtId="0" fontId="0" fillId="0" borderId="13"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1" fillId="3" borderId="10" xfId="0" applyFont="1" applyFill="1" applyBorder="1" applyAlignment="1" applyProtection="1">
      <alignment wrapText="1"/>
      <protection hidden="1"/>
    </xf>
    <xf numFmtId="0" fontId="0" fillId="0" borderId="11" xfId="0" applyBorder="1" applyAlignment="1">
      <alignment wrapText="1"/>
    </xf>
    <xf numFmtId="0" fontId="0" fillId="0" borderId="12" xfId="0" applyBorder="1" applyAlignment="1">
      <alignment wrapText="1"/>
    </xf>
    <xf numFmtId="0" fontId="5" fillId="0" borderId="2" xfId="0" applyFont="1" applyBorder="1" applyAlignment="1">
      <alignment horizontal="left" vertical="center" wrapText="1"/>
    </xf>
    <xf numFmtId="0" fontId="0" fillId="0" borderId="2" xfId="0" applyBorder="1" applyAlignment="1">
      <alignment wrapText="1"/>
    </xf>
    <xf numFmtId="0" fontId="0" fillId="0" borderId="0" xfId="0" applyAlignment="1">
      <alignment vertical="top" wrapText="1"/>
    </xf>
    <xf numFmtId="0" fontId="12" fillId="0" borderId="0" xfId="0" applyFont="1" applyAlignment="1">
      <alignment vertical="center" wrapText="1"/>
    </xf>
    <xf numFmtId="0" fontId="12" fillId="0" borderId="0" xfId="0" applyFont="1" applyAlignment="1">
      <alignment wrapText="1"/>
    </xf>
    <xf numFmtId="0" fontId="22" fillId="2" borderId="0" xfId="0" applyFont="1" applyFill="1" applyAlignment="1" applyProtection="1">
      <alignment vertical="center" wrapText="1"/>
      <protection hidden="1"/>
    </xf>
    <xf numFmtId="0" fontId="22" fillId="0" borderId="0" xfId="0" applyFont="1" applyAlignment="1" applyProtection="1">
      <alignment vertical="center" wrapText="1"/>
      <protection hidden="1"/>
    </xf>
    <xf numFmtId="0" fontId="22" fillId="0" borderId="5" xfId="0" applyFont="1" applyBorder="1" applyAlignment="1" applyProtection="1">
      <alignment vertical="center" wrapText="1"/>
      <protection hidden="1"/>
    </xf>
    <xf numFmtId="0" fontId="1" fillId="3" borderId="13"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0" fillId="0" borderId="19" xfId="0" applyBorder="1" applyAlignment="1" applyProtection="1">
      <alignment vertical="top" wrapText="1"/>
      <protection hidden="1"/>
    </xf>
    <xf numFmtId="0" fontId="0" fillId="0" borderId="0" xfId="0" applyAlignment="1" applyProtection="1">
      <alignment vertical="top" wrapText="1"/>
      <protection hidden="1"/>
    </xf>
    <xf numFmtId="0" fontId="0" fillId="0" borderId="20" xfId="0" applyBorder="1" applyAlignment="1" applyProtection="1">
      <alignment vertical="top" wrapText="1"/>
      <protection hidden="1"/>
    </xf>
    <xf numFmtId="0" fontId="0" fillId="0" borderId="16" xfId="0"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18" xfId="0" applyBorder="1" applyAlignment="1" applyProtection="1">
      <alignment vertical="top" wrapText="1"/>
      <protection hidden="1"/>
    </xf>
    <xf numFmtId="0" fontId="11" fillId="0" borderId="0" xfId="1" applyFont="1" applyAlignment="1">
      <alignment wrapText="1"/>
    </xf>
    <xf numFmtId="0" fontId="9" fillId="0" borderId="0" xfId="0" applyFont="1" applyAlignment="1">
      <alignment wrapText="1"/>
    </xf>
    <xf numFmtId="0" fontId="0" fillId="0" borderId="11" xfId="0" applyBorder="1" applyAlignment="1" applyProtection="1">
      <alignment wrapText="1"/>
      <protection hidden="1"/>
    </xf>
    <xf numFmtId="0" fontId="0" fillId="0" borderId="12" xfId="0" applyBorder="1" applyAlignment="1" applyProtection="1">
      <alignment wrapText="1"/>
      <protection hidden="1"/>
    </xf>
    <xf numFmtId="0" fontId="1" fillId="3" borderId="11" xfId="0" applyFont="1" applyFill="1" applyBorder="1" applyAlignment="1" applyProtection="1">
      <alignment wrapText="1"/>
      <protection hidden="1"/>
    </xf>
    <xf numFmtId="0" fontId="1" fillId="3" borderId="12" xfId="0" applyFont="1" applyFill="1" applyBorder="1" applyAlignment="1" applyProtection="1">
      <alignment wrapText="1"/>
      <protection hidden="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22" fillId="2" borderId="0" xfId="0" applyFont="1" applyFill="1" applyAlignment="1" applyProtection="1">
      <alignment wrapText="1"/>
      <protection hidden="1"/>
    </xf>
    <xf numFmtId="0" fontId="22" fillId="0" borderId="0" xfId="0" applyFont="1" applyAlignment="1" applyProtection="1">
      <alignment wrapText="1"/>
      <protection hidden="1"/>
    </xf>
    <xf numFmtId="0" fontId="1" fillId="3" borderId="13" xfId="0" applyFont="1" applyFill="1" applyBorder="1" applyAlignment="1" applyProtection="1">
      <alignment wrapText="1"/>
      <protection hidden="1"/>
    </xf>
    <xf numFmtId="0" fontId="1" fillId="3" borderId="15" xfId="0" applyFont="1" applyFill="1" applyBorder="1" applyAlignment="1" applyProtection="1">
      <alignment wrapText="1"/>
      <protection hidden="1"/>
    </xf>
    <xf numFmtId="0" fontId="0" fillId="4" borderId="2" xfId="0" applyFill="1" applyBorder="1" applyAlignment="1">
      <alignment horizontal="left" wrapText="1"/>
    </xf>
    <xf numFmtId="0" fontId="0" fillId="4" borderId="3" xfId="0" applyFill="1" applyBorder="1" applyAlignment="1">
      <alignment horizontal="left" wrapText="1"/>
    </xf>
    <xf numFmtId="0" fontId="0" fillId="4" borderId="0" xfId="0" applyFill="1" applyAlignment="1">
      <alignment horizontal="left" wrapText="1"/>
    </xf>
    <xf numFmtId="0" fontId="0" fillId="4" borderId="5" xfId="0" applyFill="1" applyBorder="1" applyAlignment="1">
      <alignment horizontal="left" wrapText="1"/>
    </xf>
    <xf numFmtId="0" fontId="1" fillId="3" borderId="16" xfId="0" applyFont="1" applyFill="1" applyBorder="1" applyAlignment="1" applyProtection="1">
      <alignment wrapText="1"/>
      <protection hidden="1"/>
    </xf>
    <xf numFmtId="0" fontId="1" fillId="3" borderId="17" xfId="0" applyFont="1" applyFill="1" applyBorder="1" applyAlignment="1" applyProtection="1">
      <alignment wrapText="1"/>
      <protection hidden="1"/>
    </xf>
    <xf numFmtId="0" fontId="1" fillId="3" borderId="18" xfId="0" applyFont="1" applyFill="1" applyBorder="1" applyAlignment="1" applyProtection="1">
      <alignment wrapText="1"/>
      <protection hidden="1"/>
    </xf>
    <xf numFmtId="0" fontId="0" fillId="4" borderId="2" xfId="0" applyFill="1" applyBorder="1" applyAlignment="1">
      <alignment wrapText="1"/>
    </xf>
    <xf numFmtId="0" fontId="1" fillId="3" borderId="9" xfId="0" applyFont="1" applyFill="1" applyBorder="1" applyAlignment="1" applyProtection="1">
      <alignment horizontal="left" wrapText="1"/>
      <protection hidden="1"/>
    </xf>
    <xf numFmtId="0" fontId="0" fillId="0" borderId="0" xfId="0" applyAlignment="1">
      <alignment horizontal="center"/>
    </xf>
    <xf numFmtId="0" fontId="1" fillId="0" borderId="0" xfId="0" applyFont="1" applyAlignment="1">
      <alignment horizontal="center"/>
    </xf>
    <xf numFmtId="0" fontId="1" fillId="8" borderId="0" xfId="0" applyFont="1" applyFill="1" applyAlignment="1">
      <alignment horizontal="center" wrapText="1"/>
    </xf>
    <xf numFmtId="0" fontId="0" fillId="8" borderId="0" xfId="0" applyFill="1" applyAlignment="1">
      <alignment horizontal="center"/>
    </xf>
    <xf numFmtId="0" fontId="0" fillId="2" borderId="2" xfId="0" applyFill="1" applyBorder="1" applyAlignment="1">
      <alignment wrapText="1"/>
    </xf>
    <xf numFmtId="0" fontId="0" fillId="7" borderId="0" xfId="0" applyFill="1" applyAlignment="1" applyProtection="1">
      <alignment vertical="center" wrapText="1"/>
      <protection hidden="1"/>
    </xf>
    <xf numFmtId="0" fontId="8" fillId="6" borderId="1" xfId="1" applyFont="1" applyFill="1" applyBorder="1" applyAlignment="1" applyProtection="1">
      <alignment horizontal="center" vertical="center" wrapText="1"/>
      <protection hidden="1"/>
    </xf>
    <xf numFmtId="0" fontId="8" fillId="6" borderId="2" xfId="1" applyFont="1" applyFill="1" applyBorder="1" applyAlignment="1" applyProtection="1">
      <alignment horizontal="center" vertical="center" wrapText="1"/>
      <protection hidden="1"/>
    </xf>
    <xf numFmtId="0" fontId="8" fillId="6" borderId="3" xfId="1" applyFont="1" applyFill="1" applyBorder="1" applyAlignment="1" applyProtection="1">
      <alignment horizontal="center" vertical="center" wrapText="1"/>
      <protection hidden="1"/>
    </xf>
    <xf numFmtId="0" fontId="8" fillId="6" borderId="6" xfId="1" applyFont="1" applyFill="1" applyBorder="1" applyAlignment="1" applyProtection="1">
      <alignment horizontal="center" vertical="center" wrapText="1"/>
      <protection hidden="1"/>
    </xf>
    <xf numFmtId="0" fontId="8" fillId="6" borderId="7" xfId="1" applyFont="1" applyFill="1" applyBorder="1" applyAlignment="1" applyProtection="1">
      <alignment horizontal="center" vertical="center" wrapText="1"/>
      <protection hidden="1"/>
    </xf>
    <xf numFmtId="0" fontId="8" fillId="6" borderId="8" xfId="1" applyFont="1" applyFill="1" applyBorder="1" applyAlignment="1" applyProtection="1">
      <alignment horizontal="center" vertical="center" wrapText="1"/>
      <protection hidden="1"/>
    </xf>
    <xf numFmtId="0" fontId="11" fillId="0" borderId="0" xfId="1" applyFont="1" applyAlignment="1" applyProtection="1">
      <alignment wrapText="1"/>
      <protection hidden="1"/>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DCE6F1"/>
      <color rgb="FF99CC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Printing!A1"/><Relationship Id="rId13" Type="http://schemas.openxmlformats.org/officeDocument/2006/relationships/hyperlink" Target="#'LSE Careers Services'!A1"/><Relationship Id="rId3" Type="http://schemas.openxmlformats.org/officeDocument/2006/relationships/hyperlink" Target="#'Sponsorship of Event'!A1"/><Relationship Id="rId7" Type="http://schemas.openxmlformats.org/officeDocument/2006/relationships/hyperlink" Target="#Consultancy!A1"/><Relationship Id="rId12" Type="http://schemas.openxmlformats.org/officeDocument/2006/relationships/hyperlink" Target="#Research!A1"/><Relationship Id="rId2" Type="http://schemas.openxmlformats.org/officeDocument/2006/relationships/hyperlink" Target="#'Room Hire - Conference &amp; Events'!A1"/><Relationship Id="rId1" Type="http://schemas.openxmlformats.org/officeDocument/2006/relationships/hyperlink" Target="#'Hosted Events &amp; Conferences'!A1"/><Relationship Id="rId6" Type="http://schemas.openxmlformats.org/officeDocument/2006/relationships/hyperlink" Target="#'Online Advertisements'!A1"/><Relationship Id="rId11" Type="http://schemas.openxmlformats.org/officeDocument/2006/relationships/hyperlink" Target="mailto:Financedivision.Vat@lse.ac.uk?subject=Service/%20Product%20Type%20in%20not%20listed" TargetMode="External"/><Relationship Id="rId5" Type="http://schemas.openxmlformats.org/officeDocument/2006/relationships/hyperlink" Target="#'Targeted Email'!A1"/><Relationship Id="rId10" Type="http://schemas.openxmlformats.org/officeDocument/2006/relationships/hyperlink" Target="#Others!A1"/><Relationship Id="rId4" Type="http://schemas.openxmlformats.org/officeDocument/2006/relationships/hyperlink" Target="#'Annual Events - Students'!A1"/><Relationship Id="rId9" Type="http://schemas.openxmlformats.org/officeDocument/2006/relationships/hyperlink" Target="#Sportsground!A1"/><Relationship Id="rId14" Type="http://schemas.openxmlformats.org/officeDocument/2006/relationships/hyperlink" Target="#'Custom Programme'!A1"/></Relationships>
</file>

<file path=xl/drawings/_rels/drawing2.xml.rels><?xml version="1.0" encoding="UTF-8" standalone="yes"?>
<Relationships xmlns="http://schemas.openxmlformats.org/package/2006/relationships"><Relationship Id="rId3" Type="http://schemas.openxmlformats.org/officeDocument/2006/relationships/hyperlink" Target="#Patronage!A1"/><Relationship Id="rId2" Type="http://schemas.openxmlformats.org/officeDocument/2006/relationships/hyperlink" Target="#'Online Advertisements'!A1"/><Relationship Id="rId1" Type="http://schemas.openxmlformats.org/officeDocument/2006/relationships/hyperlink" Target="#'LSE Careers - Fairs etc'!A1"/><Relationship Id="rId6" Type="http://schemas.openxmlformats.org/officeDocument/2006/relationships/hyperlink" Target="#'Targeted Email'!A1"/><Relationship Id="rId5" Type="http://schemas.openxmlformats.org/officeDocument/2006/relationships/hyperlink" Target="#'Sponsorship of Event'!A1"/><Relationship Id="rId4" Type="http://schemas.openxmlformats.org/officeDocument/2006/relationships/hyperlink" Target="#'On Campus Promotion'!A1"/></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180975</xdr:rowOff>
    </xdr:from>
    <xdr:to>
      <xdr:col>6</xdr:col>
      <xdr:colOff>57151</xdr:colOff>
      <xdr:row>9</xdr:row>
      <xdr:rowOff>180975</xdr:rowOff>
    </xdr:to>
    <xdr:sp macro="" textlink="">
      <xdr:nvSpPr>
        <xdr:cNvPr id="19" name="TextBox 18">
          <a:hlinkClick xmlns:r="http://schemas.openxmlformats.org/officeDocument/2006/relationships" r:id="rId1"/>
          <a:extLst>
            <a:ext uri="{FF2B5EF4-FFF2-40B4-BE49-F238E27FC236}">
              <a16:creationId xmlns:a16="http://schemas.microsoft.com/office/drawing/2014/main" id="{00000000-0008-0000-0000-000013000000}"/>
            </a:ext>
          </a:extLst>
        </xdr:cNvPr>
        <xdr:cNvSpPr txBox="1"/>
      </xdr:nvSpPr>
      <xdr:spPr>
        <a:xfrm>
          <a:off x="209550" y="6515100"/>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Hosted Events,</a:t>
          </a:r>
          <a:r>
            <a:rPr lang="en-GB" sz="2000" b="1" baseline="0"/>
            <a:t> Conferences,</a:t>
          </a:r>
        </a:p>
        <a:p>
          <a:pPr algn="ctr"/>
          <a:r>
            <a:rPr lang="en-GB" sz="2000" b="1" baseline="0"/>
            <a:t>&amp; Workshops</a:t>
          </a:r>
          <a:endParaRPr lang="en-GB" sz="2000" b="1"/>
        </a:p>
      </xdr:txBody>
    </xdr:sp>
    <xdr:clientData/>
  </xdr:twoCellAnchor>
  <xdr:twoCellAnchor>
    <xdr:from>
      <xdr:col>0</xdr:col>
      <xdr:colOff>190500</xdr:colOff>
      <xdr:row>10</xdr:row>
      <xdr:rowOff>161925</xdr:rowOff>
    </xdr:from>
    <xdr:to>
      <xdr:col>6</xdr:col>
      <xdr:colOff>38101</xdr:colOff>
      <xdr:row>17</xdr:row>
      <xdr:rowOff>161925</xdr:rowOff>
    </xdr:to>
    <xdr:sp macro="" textlink="">
      <xdr:nvSpPr>
        <xdr:cNvPr id="22" name="TextBox 21">
          <a:hlinkClick xmlns:r="http://schemas.openxmlformats.org/officeDocument/2006/relationships" r:id="rId2"/>
          <a:extLst>
            <a:ext uri="{FF2B5EF4-FFF2-40B4-BE49-F238E27FC236}">
              <a16:creationId xmlns:a16="http://schemas.microsoft.com/office/drawing/2014/main" id="{00000000-0008-0000-0000-000016000000}"/>
            </a:ext>
          </a:extLst>
        </xdr:cNvPr>
        <xdr:cNvSpPr txBox="1"/>
      </xdr:nvSpPr>
      <xdr:spPr>
        <a:xfrm>
          <a:off x="190500" y="8020050"/>
          <a:ext cx="3362326"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Room Hire - Conferences</a:t>
          </a:r>
        </a:p>
      </xdr:txBody>
    </xdr:sp>
    <xdr:clientData/>
  </xdr:twoCellAnchor>
  <xdr:twoCellAnchor>
    <xdr:from>
      <xdr:col>6</xdr:col>
      <xdr:colOff>419100</xdr:colOff>
      <xdr:row>3</xdr:row>
      <xdr:rowOff>0</xdr:rowOff>
    </xdr:from>
    <xdr:to>
      <xdr:col>11</xdr:col>
      <xdr:colOff>457201</xdr:colOff>
      <xdr:row>10</xdr:row>
      <xdr:rowOff>0</xdr:rowOff>
    </xdr:to>
    <xdr:sp macro="" textlink="">
      <xdr:nvSpPr>
        <xdr:cNvPr id="23" name="TextBox 22">
          <a:hlinkClick xmlns:r="http://schemas.openxmlformats.org/officeDocument/2006/relationships" r:id="rId3"/>
          <a:extLst>
            <a:ext uri="{FF2B5EF4-FFF2-40B4-BE49-F238E27FC236}">
              <a16:creationId xmlns:a16="http://schemas.microsoft.com/office/drawing/2014/main" id="{00000000-0008-0000-0000-000017000000}"/>
            </a:ext>
          </a:extLst>
        </xdr:cNvPr>
        <xdr:cNvSpPr txBox="1"/>
      </xdr:nvSpPr>
      <xdr:spPr>
        <a:xfrm>
          <a:off x="3933825" y="6524625"/>
          <a:ext cx="3362326"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Sponsorship of Events</a:t>
          </a:r>
        </a:p>
      </xdr:txBody>
    </xdr:sp>
    <xdr:clientData/>
  </xdr:twoCellAnchor>
  <xdr:twoCellAnchor>
    <xdr:from>
      <xdr:col>6</xdr:col>
      <xdr:colOff>409575</xdr:colOff>
      <xdr:row>10</xdr:row>
      <xdr:rowOff>152400</xdr:rowOff>
    </xdr:from>
    <xdr:to>
      <xdr:col>11</xdr:col>
      <xdr:colOff>447676</xdr:colOff>
      <xdr:row>17</xdr:row>
      <xdr:rowOff>152400</xdr:rowOff>
    </xdr:to>
    <xdr:sp macro="" textlink="">
      <xdr:nvSpPr>
        <xdr:cNvPr id="24" name="TextBox 23">
          <a:hlinkClick xmlns:r="http://schemas.openxmlformats.org/officeDocument/2006/relationships" r:id="rId4"/>
          <a:extLst>
            <a:ext uri="{FF2B5EF4-FFF2-40B4-BE49-F238E27FC236}">
              <a16:creationId xmlns:a16="http://schemas.microsoft.com/office/drawing/2014/main" id="{00000000-0008-0000-0000-000018000000}"/>
            </a:ext>
          </a:extLst>
        </xdr:cNvPr>
        <xdr:cNvSpPr txBox="1"/>
      </xdr:nvSpPr>
      <xdr:spPr>
        <a:xfrm>
          <a:off x="3924300" y="801052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Annual (Departmental)</a:t>
          </a:r>
          <a:r>
            <a:rPr lang="en-GB" sz="2000" b="1" baseline="0"/>
            <a:t> Event for Students</a:t>
          </a:r>
          <a:endParaRPr lang="en-GB" sz="2000" b="1"/>
        </a:p>
      </xdr:txBody>
    </xdr:sp>
    <xdr:clientData/>
  </xdr:twoCellAnchor>
  <xdr:twoCellAnchor>
    <xdr:from>
      <xdr:col>6</xdr:col>
      <xdr:colOff>447675</xdr:colOff>
      <xdr:row>19</xdr:row>
      <xdr:rowOff>171450</xdr:rowOff>
    </xdr:from>
    <xdr:to>
      <xdr:col>11</xdr:col>
      <xdr:colOff>485776</xdr:colOff>
      <xdr:row>26</xdr:row>
      <xdr:rowOff>171450</xdr:rowOff>
    </xdr:to>
    <xdr:sp macro="" textlink="">
      <xdr:nvSpPr>
        <xdr:cNvPr id="26" name="TextBox 25">
          <a:hlinkClick xmlns:r="http://schemas.openxmlformats.org/officeDocument/2006/relationships" r:id="rId5"/>
          <a:extLst>
            <a:ext uri="{FF2B5EF4-FFF2-40B4-BE49-F238E27FC236}">
              <a16:creationId xmlns:a16="http://schemas.microsoft.com/office/drawing/2014/main" id="{00000000-0008-0000-0000-00001A000000}"/>
            </a:ext>
          </a:extLst>
        </xdr:cNvPr>
        <xdr:cNvSpPr txBox="1"/>
      </xdr:nvSpPr>
      <xdr:spPr>
        <a:xfrm>
          <a:off x="3962400" y="974407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Targeted Emails</a:t>
          </a:r>
        </a:p>
      </xdr:txBody>
    </xdr:sp>
    <xdr:clientData/>
  </xdr:twoCellAnchor>
  <xdr:twoCellAnchor>
    <xdr:from>
      <xdr:col>12</xdr:col>
      <xdr:colOff>161925</xdr:colOff>
      <xdr:row>3</xdr:row>
      <xdr:rowOff>0</xdr:rowOff>
    </xdr:from>
    <xdr:to>
      <xdr:col>17</xdr:col>
      <xdr:colOff>476251</xdr:colOff>
      <xdr:row>10</xdr:row>
      <xdr:rowOff>0</xdr:rowOff>
    </xdr:to>
    <xdr:sp macro="" textlink="">
      <xdr:nvSpPr>
        <xdr:cNvPr id="27" name="TextBox 26">
          <a:hlinkClick xmlns:r="http://schemas.openxmlformats.org/officeDocument/2006/relationships" r:id="rId6"/>
          <a:extLst>
            <a:ext uri="{FF2B5EF4-FFF2-40B4-BE49-F238E27FC236}">
              <a16:creationId xmlns:a16="http://schemas.microsoft.com/office/drawing/2014/main" id="{00000000-0008-0000-0000-00001B000000}"/>
            </a:ext>
          </a:extLst>
        </xdr:cNvPr>
        <xdr:cNvSpPr txBox="1"/>
      </xdr:nvSpPr>
      <xdr:spPr>
        <a:xfrm>
          <a:off x="7610475" y="652462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Online Advertising</a:t>
          </a:r>
        </a:p>
      </xdr:txBody>
    </xdr:sp>
    <xdr:clientData/>
  </xdr:twoCellAnchor>
  <xdr:twoCellAnchor>
    <xdr:from>
      <xdr:col>12</xdr:col>
      <xdr:colOff>198973</xdr:colOff>
      <xdr:row>10</xdr:row>
      <xdr:rowOff>180975</xdr:rowOff>
    </xdr:from>
    <xdr:to>
      <xdr:col>17</xdr:col>
      <xdr:colOff>488577</xdr:colOff>
      <xdr:row>17</xdr:row>
      <xdr:rowOff>180975</xdr:rowOff>
    </xdr:to>
    <xdr:sp macro="" textlink="">
      <xdr:nvSpPr>
        <xdr:cNvPr id="33" name="TextBox 32">
          <a:hlinkClick xmlns:r="http://schemas.openxmlformats.org/officeDocument/2006/relationships" r:id="rId7"/>
          <a:extLst>
            <a:ext uri="{FF2B5EF4-FFF2-40B4-BE49-F238E27FC236}">
              <a16:creationId xmlns:a16="http://schemas.microsoft.com/office/drawing/2014/main" id="{00000000-0008-0000-0000-000021000000}"/>
            </a:ext>
          </a:extLst>
        </xdr:cNvPr>
        <xdr:cNvSpPr txBox="1"/>
      </xdr:nvSpPr>
      <xdr:spPr>
        <a:xfrm>
          <a:off x="7647523" y="8039100"/>
          <a:ext cx="3337604"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Consultancy</a:t>
          </a:r>
        </a:p>
      </xdr:txBody>
    </xdr:sp>
    <xdr:clientData/>
  </xdr:twoCellAnchor>
  <xdr:twoCellAnchor>
    <xdr:from>
      <xdr:col>12</xdr:col>
      <xdr:colOff>200025</xdr:colOff>
      <xdr:row>19</xdr:row>
      <xdr:rowOff>171450</xdr:rowOff>
    </xdr:from>
    <xdr:to>
      <xdr:col>17</xdr:col>
      <xdr:colOff>533400</xdr:colOff>
      <xdr:row>26</xdr:row>
      <xdr:rowOff>171450</xdr:rowOff>
    </xdr:to>
    <xdr:sp macro="" textlink="">
      <xdr:nvSpPr>
        <xdr:cNvPr id="34" name="TextBox 33">
          <a:hlinkClick xmlns:r="http://schemas.openxmlformats.org/officeDocument/2006/relationships" r:id="rId8"/>
          <a:extLst>
            <a:ext uri="{FF2B5EF4-FFF2-40B4-BE49-F238E27FC236}">
              <a16:creationId xmlns:a16="http://schemas.microsoft.com/office/drawing/2014/main" id="{00000000-0008-0000-0000-000022000000}"/>
            </a:ext>
          </a:extLst>
        </xdr:cNvPr>
        <xdr:cNvSpPr txBox="1"/>
      </xdr:nvSpPr>
      <xdr:spPr>
        <a:xfrm>
          <a:off x="7648575" y="9744075"/>
          <a:ext cx="33813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Printing &amp; Reprographics</a:t>
          </a:r>
        </a:p>
      </xdr:txBody>
    </xdr:sp>
    <xdr:clientData/>
  </xdr:twoCellAnchor>
  <xdr:twoCellAnchor>
    <xdr:from>
      <xdr:col>1</xdr:col>
      <xdr:colOff>28575</xdr:colOff>
      <xdr:row>28</xdr:row>
      <xdr:rowOff>28575</xdr:rowOff>
    </xdr:from>
    <xdr:to>
      <xdr:col>6</xdr:col>
      <xdr:colOff>57150</xdr:colOff>
      <xdr:row>35</xdr:row>
      <xdr:rowOff>28575</xdr:rowOff>
    </xdr:to>
    <xdr:sp macro="" textlink="">
      <xdr:nvSpPr>
        <xdr:cNvPr id="35" name="TextBox 34">
          <a:hlinkClick xmlns:r="http://schemas.openxmlformats.org/officeDocument/2006/relationships" r:id="rId9"/>
          <a:extLst>
            <a:ext uri="{FF2B5EF4-FFF2-40B4-BE49-F238E27FC236}">
              <a16:creationId xmlns:a16="http://schemas.microsoft.com/office/drawing/2014/main" id="{00000000-0008-0000-0000-000023000000}"/>
            </a:ext>
          </a:extLst>
        </xdr:cNvPr>
        <xdr:cNvSpPr txBox="1"/>
      </xdr:nvSpPr>
      <xdr:spPr>
        <a:xfrm>
          <a:off x="228600" y="11315700"/>
          <a:ext cx="33432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Sportsground</a:t>
          </a:r>
        </a:p>
      </xdr:txBody>
    </xdr:sp>
    <xdr:clientData/>
  </xdr:twoCellAnchor>
  <xdr:twoCellAnchor>
    <xdr:from>
      <xdr:col>6</xdr:col>
      <xdr:colOff>476250</xdr:colOff>
      <xdr:row>28</xdr:row>
      <xdr:rowOff>47625</xdr:rowOff>
    </xdr:from>
    <xdr:to>
      <xdr:col>11</xdr:col>
      <xdr:colOff>485775</xdr:colOff>
      <xdr:row>35</xdr:row>
      <xdr:rowOff>47625</xdr:rowOff>
    </xdr:to>
    <xdr:sp macro="" textlink="">
      <xdr:nvSpPr>
        <xdr:cNvPr id="36" name="TextBox 35">
          <a:hlinkClick xmlns:r="http://schemas.openxmlformats.org/officeDocument/2006/relationships" r:id="rId10"/>
          <a:extLst>
            <a:ext uri="{FF2B5EF4-FFF2-40B4-BE49-F238E27FC236}">
              <a16:creationId xmlns:a16="http://schemas.microsoft.com/office/drawing/2014/main" id="{00000000-0008-0000-0000-000024000000}"/>
            </a:ext>
          </a:extLst>
        </xdr:cNvPr>
        <xdr:cNvSpPr txBox="1"/>
      </xdr:nvSpPr>
      <xdr:spPr>
        <a:xfrm>
          <a:off x="3990975" y="11334750"/>
          <a:ext cx="33337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Other - See list</a:t>
          </a:r>
        </a:p>
      </xdr:txBody>
    </xdr:sp>
    <xdr:clientData/>
  </xdr:twoCellAnchor>
  <xdr:twoCellAnchor>
    <xdr:from>
      <xdr:col>12</xdr:col>
      <xdr:colOff>190500</xdr:colOff>
      <xdr:row>28</xdr:row>
      <xdr:rowOff>38100</xdr:rowOff>
    </xdr:from>
    <xdr:to>
      <xdr:col>17</xdr:col>
      <xdr:colOff>533400</xdr:colOff>
      <xdr:row>35</xdr:row>
      <xdr:rowOff>38100</xdr:rowOff>
    </xdr:to>
    <xdr:sp macro="" textlink="">
      <xdr:nvSpPr>
        <xdr:cNvPr id="37" name="TextBox 36">
          <a:hlinkClick xmlns:r="http://schemas.openxmlformats.org/officeDocument/2006/relationships" r:id="rId11"/>
          <a:extLst>
            <a:ext uri="{FF2B5EF4-FFF2-40B4-BE49-F238E27FC236}">
              <a16:creationId xmlns:a16="http://schemas.microsoft.com/office/drawing/2014/main" id="{00000000-0008-0000-0000-000025000000}"/>
            </a:ext>
          </a:extLst>
        </xdr:cNvPr>
        <xdr:cNvSpPr txBox="1"/>
      </xdr:nvSpPr>
      <xdr:spPr>
        <a:xfrm>
          <a:off x="7639050" y="5514975"/>
          <a:ext cx="339090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400" b="1"/>
            <a:t>My</a:t>
          </a:r>
          <a:r>
            <a:rPr lang="en-GB" sz="1400" b="1" baseline="0"/>
            <a:t> Service/ Product type isn't Listed - raise query via Salesforce to FIN_FRC; or </a:t>
          </a:r>
        </a:p>
        <a:p>
          <a:pPr algn="ctr"/>
          <a:r>
            <a:rPr lang="en-GB" sz="1400" b="1" u="sng" baseline="0"/>
            <a:t>e-mail Tax Team</a:t>
          </a:r>
          <a:endParaRPr lang="en-GB" sz="1400" b="1" u="sng"/>
        </a:p>
      </xdr:txBody>
    </xdr:sp>
    <xdr:clientData/>
  </xdr:twoCellAnchor>
  <xdr:twoCellAnchor>
    <xdr:from>
      <xdr:col>1</xdr:col>
      <xdr:colOff>0</xdr:colOff>
      <xdr:row>36</xdr:row>
      <xdr:rowOff>0</xdr:rowOff>
    </xdr:from>
    <xdr:to>
      <xdr:col>6</xdr:col>
      <xdr:colOff>28575</xdr:colOff>
      <xdr:row>43</xdr:row>
      <xdr:rowOff>0</xdr:rowOff>
    </xdr:to>
    <xdr:sp macro="" textlink="">
      <xdr:nvSpPr>
        <xdr:cNvPr id="15" name="TextBox 14">
          <a:hlinkClick xmlns:r="http://schemas.openxmlformats.org/officeDocument/2006/relationships" r:id="rId12"/>
          <a:extLst>
            <a:ext uri="{FF2B5EF4-FFF2-40B4-BE49-F238E27FC236}">
              <a16:creationId xmlns:a16="http://schemas.microsoft.com/office/drawing/2014/main" id="{00000000-0008-0000-0000-00000F000000}"/>
            </a:ext>
          </a:extLst>
        </xdr:cNvPr>
        <xdr:cNvSpPr txBox="1"/>
      </xdr:nvSpPr>
      <xdr:spPr>
        <a:xfrm>
          <a:off x="201706" y="7003676"/>
          <a:ext cx="332310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Research </a:t>
          </a:r>
        </a:p>
        <a:p>
          <a:pPr algn="ctr"/>
          <a:r>
            <a:rPr lang="en-GB" sz="2000" b="1"/>
            <a:t>(seek</a:t>
          </a:r>
          <a:r>
            <a:rPr lang="en-GB" sz="2000" b="1" baseline="0"/>
            <a:t> advice)</a:t>
          </a:r>
          <a:endParaRPr lang="en-GB" sz="2000" b="1"/>
        </a:p>
      </xdr:txBody>
    </xdr:sp>
    <xdr:clientData/>
  </xdr:twoCellAnchor>
  <xdr:twoCellAnchor>
    <xdr:from>
      <xdr:col>1</xdr:col>
      <xdr:colOff>22413</xdr:colOff>
      <xdr:row>19</xdr:row>
      <xdr:rowOff>168088</xdr:rowOff>
    </xdr:from>
    <xdr:to>
      <xdr:col>6</xdr:col>
      <xdr:colOff>50988</xdr:colOff>
      <xdr:row>26</xdr:row>
      <xdr:rowOff>168088</xdr:rowOff>
    </xdr:to>
    <xdr:sp macro="" textlink="">
      <xdr:nvSpPr>
        <xdr:cNvPr id="16" name="TextBox 15">
          <a:hlinkClick xmlns:r="http://schemas.openxmlformats.org/officeDocument/2006/relationships" r:id="rId13"/>
          <a:extLst>
            <a:ext uri="{FF2B5EF4-FFF2-40B4-BE49-F238E27FC236}">
              <a16:creationId xmlns:a16="http://schemas.microsoft.com/office/drawing/2014/main" id="{00000000-0008-0000-0000-000010000000}"/>
            </a:ext>
          </a:extLst>
        </xdr:cNvPr>
        <xdr:cNvSpPr txBox="1"/>
      </xdr:nvSpPr>
      <xdr:spPr>
        <a:xfrm>
          <a:off x="224119" y="3933264"/>
          <a:ext cx="332310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LSE Careers</a:t>
          </a:r>
          <a:r>
            <a:rPr lang="en-GB" sz="2000" b="1" baseline="0"/>
            <a:t> </a:t>
          </a:r>
          <a:r>
            <a:rPr lang="en-GB" sz="2000" b="1"/>
            <a:t>Services</a:t>
          </a:r>
        </a:p>
      </xdr:txBody>
    </xdr:sp>
    <xdr:clientData/>
  </xdr:twoCellAnchor>
  <xdr:twoCellAnchor>
    <xdr:from>
      <xdr:col>6</xdr:col>
      <xdr:colOff>459441</xdr:colOff>
      <xdr:row>36</xdr:row>
      <xdr:rowOff>11206</xdr:rowOff>
    </xdr:from>
    <xdr:to>
      <xdr:col>11</xdr:col>
      <xdr:colOff>495860</xdr:colOff>
      <xdr:row>43</xdr:row>
      <xdr:rowOff>11206</xdr:rowOff>
    </xdr:to>
    <xdr:sp macro="" textlink="">
      <xdr:nvSpPr>
        <xdr:cNvPr id="18" name="TextBox 17">
          <a:hlinkClick xmlns:r="http://schemas.openxmlformats.org/officeDocument/2006/relationships" r:id="rId14"/>
          <a:extLst>
            <a:ext uri="{FF2B5EF4-FFF2-40B4-BE49-F238E27FC236}">
              <a16:creationId xmlns:a16="http://schemas.microsoft.com/office/drawing/2014/main" id="{00000000-0008-0000-0000-000012000000}"/>
            </a:ext>
          </a:extLst>
        </xdr:cNvPr>
        <xdr:cNvSpPr txBox="1"/>
      </xdr:nvSpPr>
      <xdr:spPr>
        <a:xfrm>
          <a:off x="3955676" y="7014882"/>
          <a:ext cx="334215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Custom Programmes </a:t>
          </a:r>
        </a:p>
        <a:p>
          <a:pPr algn="ctr"/>
          <a:r>
            <a:rPr lang="en-GB" sz="2000" b="1"/>
            <a:t>(seek</a:t>
          </a:r>
          <a:r>
            <a:rPr lang="en-GB" sz="2000" b="1" baseline="0"/>
            <a:t> advice)</a:t>
          </a:r>
          <a:endParaRPr lang="en-GB"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180975</xdr:rowOff>
    </xdr:from>
    <xdr:to>
      <xdr:col>6</xdr:col>
      <xdr:colOff>57151</xdr:colOff>
      <xdr:row>9</xdr:row>
      <xdr:rowOff>180975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209550" y="704850"/>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t>Cafés,</a:t>
          </a:r>
        </a:p>
        <a:p>
          <a:pPr algn="ctr"/>
          <a:r>
            <a:rPr lang="en-GB" sz="2000" b="1"/>
            <a:t>Career Fairs,</a:t>
          </a:r>
        </a:p>
        <a:p>
          <a:pPr algn="ctr"/>
          <a:r>
            <a:rPr lang="en-GB" sz="2000" b="1"/>
            <a:t>Coffee Breakfasts/</a:t>
          </a:r>
          <a:r>
            <a:rPr lang="en-GB" sz="2000" b="1" baseline="0"/>
            <a:t> Mornings,</a:t>
          </a:r>
        </a:p>
        <a:p>
          <a:pPr algn="ctr"/>
          <a:r>
            <a:rPr lang="en-GB" sz="2000" b="1" baseline="0"/>
            <a:t>Employer Presentations.</a:t>
          </a:r>
        </a:p>
        <a:p>
          <a:pPr algn="ctr"/>
          <a:endParaRPr lang="en-GB" sz="2000" b="1" baseline="0"/>
        </a:p>
        <a:p>
          <a:pPr algn="ctr"/>
          <a:endParaRPr lang="en-GB" sz="2000" b="1"/>
        </a:p>
      </xdr:txBody>
    </xdr:sp>
    <xdr:clientData/>
  </xdr:twoCellAnchor>
  <xdr:twoCellAnchor>
    <xdr:from>
      <xdr:col>6</xdr:col>
      <xdr:colOff>419100</xdr:colOff>
      <xdr:row>3</xdr:row>
      <xdr:rowOff>0</xdr:rowOff>
    </xdr:from>
    <xdr:to>
      <xdr:col>11</xdr:col>
      <xdr:colOff>457201</xdr:colOff>
      <xdr:row>10</xdr:row>
      <xdr:rowOff>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3933825" y="714375"/>
          <a:ext cx="3362326"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Enhanced Profiles, and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Online Advertising</a:t>
          </a:r>
        </a:p>
      </xdr:txBody>
    </xdr:sp>
    <xdr:clientData/>
  </xdr:twoCellAnchor>
  <xdr:twoCellAnchor>
    <xdr:from>
      <xdr:col>6</xdr:col>
      <xdr:colOff>447675</xdr:colOff>
      <xdr:row>11</xdr:row>
      <xdr:rowOff>171450</xdr:rowOff>
    </xdr:from>
    <xdr:to>
      <xdr:col>11</xdr:col>
      <xdr:colOff>485776</xdr:colOff>
      <xdr:row>18</xdr:row>
      <xdr:rowOff>171450</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000000-0008-0000-0100-000007000000}"/>
            </a:ext>
          </a:extLst>
        </xdr:cNvPr>
        <xdr:cNvSpPr txBox="1"/>
      </xdr:nvSpPr>
      <xdr:spPr>
        <a:xfrm>
          <a:off x="3962400" y="393382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Patronage</a:t>
          </a:r>
        </a:p>
      </xdr:txBody>
    </xdr:sp>
    <xdr:clientData/>
  </xdr:twoCellAnchor>
  <xdr:twoCellAnchor>
    <xdr:from>
      <xdr:col>12</xdr:col>
      <xdr:colOff>161925</xdr:colOff>
      <xdr:row>3</xdr:row>
      <xdr:rowOff>0</xdr:rowOff>
    </xdr:from>
    <xdr:to>
      <xdr:col>17</xdr:col>
      <xdr:colOff>476251</xdr:colOff>
      <xdr:row>10</xdr:row>
      <xdr:rowOff>0</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100-000008000000}"/>
            </a:ext>
          </a:extLst>
        </xdr:cNvPr>
        <xdr:cNvSpPr txBox="1"/>
      </xdr:nvSpPr>
      <xdr:spPr>
        <a:xfrm>
          <a:off x="7610475" y="71437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mn-lt"/>
              <a:ea typeface="+mn-ea"/>
              <a:cs typeface="+mn-cs"/>
            </a:rPr>
            <a:t>On Campus Promotions</a:t>
          </a:r>
        </a:p>
      </xdr:txBody>
    </xdr:sp>
    <xdr:clientData/>
  </xdr:twoCellAnchor>
  <xdr:twoCellAnchor>
    <xdr:from>
      <xdr:col>12</xdr:col>
      <xdr:colOff>200025</xdr:colOff>
      <xdr:row>11</xdr:row>
      <xdr:rowOff>171450</xdr:rowOff>
    </xdr:from>
    <xdr:to>
      <xdr:col>17</xdr:col>
      <xdr:colOff>533400</xdr:colOff>
      <xdr:row>18</xdr:row>
      <xdr:rowOff>171450</xdr:rowOff>
    </xdr:to>
    <xdr:sp macro="" textlink="">
      <xdr:nvSpPr>
        <xdr:cNvPr id="10" name="TextBox 9">
          <a:hlinkClick xmlns:r="http://schemas.openxmlformats.org/officeDocument/2006/relationships" r:id="rId5"/>
          <a:extLst>
            <a:ext uri="{FF2B5EF4-FFF2-40B4-BE49-F238E27FC236}">
              <a16:creationId xmlns:a16="http://schemas.microsoft.com/office/drawing/2014/main" id="{00000000-0008-0000-0100-00000A000000}"/>
            </a:ext>
          </a:extLst>
        </xdr:cNvPr>
        <xdr:cNvSpPr txBox="1"/>
      </xdr:nvSpPr>
      <xdr:spPr>
        <a:xfrm>
          <a:off x="7648575" y="3933825"/>
          <a:ext cx="33813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Sponsorships</a:t>
          </a:r>
        </a:p>
      </xdr:txBody>
    </xdr:sp>
    <xdr:clientData/>
  </xdr:twoCellAnchor>
  <xdr:twoCellAnchor>
    <xdr:from>
      <xdr:col>1</xdr:col>
      <xdr:colOff>50987</xdr:colOff>
      <xdr:row>11</xdr:row>
      <xdr:rowOff>163046</xdr:rowOff>
    </xdr:from>
    <xdr:to>
      <xdr:col>6</xdr:col>
      <xdr:colOff>79562</xdr:colOff>
      <xdr:row>18</xdr:row>
      <xdr:rowOff>163046</xdr:rowOff>
    </xdr:to>
    <xdr:sp macro="" textlink="">
      <xdr:nvSpPr>
        <xdr:cNvPr id="11" name="TextBox 10">
          <a:hlinkClick xmlns:r="http://schemas.openxmlformats.org/officeDocument/2006/relationships" r:id="rId6"/>
          <a:extLst>
            <a:ext uri="{FF2B5EF4-FFF2-40B4-BE49-F238E27FC236}">
              <a16:creationId xmlns:a16="http://schemas.microsoft.com/office/drawing/2014/main" id="{00000000-0008-0000-0100-00000B000000}"/>
            </a:ext>
          </a:extLst>
        </xdr:cNvPr>
        <xdr:cNvSpPr txBox="1"/>
      </xdr:nvSpPr>
      <xdr:spPr>
        <a:xfrm>
          <a:off x="252693" y="2404222"/>
          <a:ext cx="332310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Targeted Emails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gov.uk/government/publications/vat-notice-70110-zero-rating-of-books-and-other-forms-of-printed-matter/vat-notice-70110-zero-rating-of-books-and-other-forms-of-printed-matter"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gov.uk/guidance/sport-supplies-that-are-vat-exempt-notice-70145" TargetMode="External"/><Relationship Id="rId1" Type="http://schemas.openxmlformats.org/officeDocument/2006/relationships/hyperlink" Target="https://www.gov.uk/government/publications/vat-notice-742-land-and-property/vat-notice-742-land-and-property"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gov.uk/government/publications/vat-notice-70130-education-and-vocational-training/vat-notice-70130-education-and-vocational-training" TargetMode="External"/><Relationship Id="rId1" Type="http://schemas.openxmlformats.org/officeDocument/2006/relationships/hyperlink" Target="https://www.gov.uk/government/publications/vat-notice-742-land-and-property/vat-notice-742-land-and-property"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
  <sheetViews>
    <sheetView tabSelected="1" zoomScale="85" zoomScaleNormal="85" workbookViewId="0"/>
  </sheetViews>
  <sheetFormatPr defaultColWidth="9.140625" defaultRowHeight="15"/>
  <cols>
    <col min="1" max="1" width="3" style="51" customWidth="1"/>
    <col min="2" max="2" width="13.140625" style="51" customWidth="1"/>
    <col min="3" max="7" width="9.140625" style="51"/>
    <col min="8" max="8" width="9.140625" style="51" customWidth="1"/>
    <col min="9" max="9" width="9.140625" style="51"/>
    <col min="10" max="10" width="13.42578125" style="51" customWidth="1"/>
    <col min="11" max="16384" width="9.140625" style="51"/>
  </cols>
  <sheetData>
    <row r="1" spans="2:2" ht="26.25">
      <c r="B1" s="52" t="s">
        <v>13</v>
      </c>
    </row>
  </sheetData>
  <pageMargins left="0.7" right="0.7" top="0.75" bottom="0.75" header="0.3" footer="0.3"/>
  <pageSetup paperSize="9" scale="53" fitToHeight="0" orientation="portrait" horizontalDpi="30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61"/>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7" width="11.5703125" customWidth="1"/>
    <col min="8" max="8" width="9.85546875" customWidth="1"/>
    <col min="9" max="10" width="15" customWidth="1"/>
    <col min="11" max="11" width="12.42578125" customWidth="1"/>
    <col min="12" max="12" width="13.5703125" customWidth="1"/>
    <col min="13" max="13" width="12.42578125" customWidth="1"/>
  </cols>
  <sheetData>
    <row r="1" spans="2:15" ht="9.75" customHeight="1" thickBot="1"/>
    <row r="2" spans="2:15" ht="16.5" customHeight="1">
      <c r="H2" s="90" t="s">
        <v>15</v>
      </c>
      <c r="I2" s="91"/>
      <c r="J2" s="92"/>
    </row>
    <row r="3" spans="2:15" ht="16.5" customHeight="1" thickBot="1">
      <c r="H3" s="93"/>
      <c r="I3" s="94"/>
      <c r="J3" s="95"/>
    </row>
    <row r="4" spans="2:15" s="1" customFormat="1" ht="33.75">
      <c r="C4" s="27" t="s">
        <v>24</v>
      </c>
      <c r="D4" s="26"/>
      <c r="E4" s="26"/>
      <c r="F4" s="26"/>
      <c r="G4" s="26"/>
    </row>
    <row r="5" spans="2:15" s="1" customFormat="1"/>
    <row r="6" spans="2:15" s="1" customFormat="1">
      <c r="C6" s="1" t="s">
        <v>8</v>
      </c>
    </row>
    <row r="7" spans="2:15" s="1" customFormat="1">
      <c r="C7" s="1" t="s">
        <v>7</v>
      </c>
    </row>
    <row r="8" spans="2:15" ht="15.75" thickBot="1">
      <c r="O8" s="24" t="s">
        <v>0</v>
      </c>
    </row>
    <row r="9" spans="2:15">
      <c r="B9" s="2"/>
      <c r="C9" s="3" t="s">
        <v>3</v>
      </c>
      <c r="D9" s="3"/>
      <c r="E9" s="3" t="s">
        <v>23</v>
      </c>
      <c r="F9" s="3"/>
      <c r="G9" s="3"/>
      <c r="H9" s="3"/>
      <c r="I9" s="3"/>
      <c r="J9" s="3"/>
      <c r="K9" s="3"/>
      <c r="L9" s="3"/>
      <c r="M9" s="4"/>
      <c r="O9" s="24" t="s">
        <v>1</v>
      </c>
    </row>
    <row r="10" spans="2:15">
      <c r="B10" s="5"/>
      <c r="C10" s="6"/>
      <c r="D10" s="6"/>
      <c r="E10" s="6"/>
      <c r="F10" s="6"/>
      <c r="G10" s="6"/>
      <c r="H10" s="6"/>
      <c r="I10" s="6"/>
      <c r="J10" s="6"/>
      <c r="K10" s="6"/>
      <c r="L10" s="6"/>
      <c r="M10" s="7"/>
      <c r="O10" s="24" t="s">
        <v>2</v>
      </c>
    </row>
    <row r="11" spans="2:15">
      <c r="B11" s="5"/>
      <c r="C11" s="28"/>
      <c r="D11" s="6"/>
      <c r="E11" s="107" t="str">
        <f>IF(C11="Yes","Select 1Finance VAT Code: Z - Zero Rated. Customer to produce Certificate for Zero Rated Advertising",IF(C11="Don't know","Seek advice from the Tax Team",IF(C11="No","Proceed to Q2; Hit [TAB]","")))</f>
        <v/>
      </c>
      <c r="F11" s="149"/>
      <c r="G11" s="149"/>
      <c r="H11" s="149"/>
      <c r="I11" s="149"/>
      <c r="J11" s="149"/>
      <c r="K11" s="150"/>
      <c r="L11" s="6"/>
      <c r="M11" s="7"/>
    </row>
    <row r="12" spans="2:15">
      <c r="B12" s="5"/>
      <c r="C12" s="6"/>
      <c r="D12" s="6"/>
      <c r="E12" s="151"/>
      <c r="F12" s="152"/>
      <c r="G12" s="152"/>
      <c r="H12" s="152"/>
      <c r="I12" s="152"/>
      <c r="J12" s="152"/>
      <c r="K12" s="153"/>
      <c r="L12" s="6"/>
      <c r="M12" s="7"/>
    </row>
    <row r="13" spans="2:15" ht="9.75" customHeight="1" thickBot="1">
      <c r="B13" s="8"/>
      <c r="C13" s="9"/>
      <c r="D13" s="9"/>
      <c r="E13" s="10"/>
      <c r="F13" s="9"/>
      <c r="G13" s="9"/>
      <c r="H13" s="9"/>
      <c r="I13" s="9"/>
      <c r="J13" s="9"/>
      <c r="K13" s="9"/>
      <c r="L13" s="9"/>
      <c r="M13" s="11"/>
    </row>
    <row r="14" spans="2:15" ht="15.75" thickBot="1"/>
    <row r="15" spans="2:15">
      <c r="B15" s="2"/>
      <c r="C15" s="3" t="str">
        <f>IF(C11="No","Question 2:","")</f>
        <v/>
      </c>
      <c r="D15" s="3"/>
      <c r="E15" s="3" t="str">
        <f>IF(C11="No","Is the supply to a commercial UK Organisation?","")</f>
        <v/>
      </c>
      <c r="F15" s="3"/>
      <c r="G15" s="3"/>
      <c r="H15" s="3"/>
      <c r="I15" s="3"/>
      <c r="J15" s="3"/>
      <c r="K15" s="3"/>
      <c r="L15" s="3"/>
      <c r="M15" s="4"/>
    </row>
    <row r="16" spans="2:15">
      <c r="B16" s="5"/>
      <c r="C16" s="6"/>
      <c r="D16" s="6"/>
      <c r="E16" s="6"/>
      <c r="F16" s="6"/>
      <c r="G16" s="6"/>
      <c r="H16" s="6"/>
      <c r="I16" s="6"/>
      <c r="J16" s="6"/>
      <c r="K16" s="6"/>
      <c r="L16" s="6"/>
      <c r="M16" s="7"/>
    </row>
    <row r="17" spans="2:13">
      <c r="B17" s="5"/>
      <c r="C17" s="28"/>
      <c r="D17" s="6"/>
      <c r="E17" s="25" t="str">
        <f>IF(C17="Yes","Standard Rated VAT should be applied",IF(C17="No","Proceed to Q3; Hit [TAB]",IF(C17="Don't know","Seek advice from the Tax Team","")))</f>
        <v/>
      </c>
      <c r="F17" s="12"/>
      <c r="G17" s="12"/>
      <c r="H17" s="12"/>
      <c r="I17" s="12"/>
      <c r="J17" s="12"/>
      <c r="K17" s="13"/>
      <c r="L17" s="6"/>
      <c r="M17" s="7"/>
    </row>
    <row r="18" spans="2:13" ht="6" customHeight="1" thickBot="1">
      <c r="B18" s="8"/>
      <c r="C18" s="9"/>
      <c r="D18" s="9"/>
      <c r="E18" s="10"/>
      <c r="F18" s="9"/>
      <c r="G18" s="9"/>
      <c r="H18" s="9"/>
      <c r="I18" s="9"/>
      <c r="J18" s="9"/>
      <c r="K18" s="9"/>
      <c r="L18" s="9"/>
      <c r="M18" s="11"/>
    </row>
    <row r="19" spans="2:13" ht="15.75" thickBot="1"/>
    <row r="20" spans="2:13">
      <c r="B20" s="14"/>
      <c r="C20" s="15" t="str">
        <f>IF(C17="No","Question 3:","")</f>
        <v/>
      </c>
      <c r="D20" s="15"/>
      <c r="E20" s="15" t="str">
        <f>IF(C17="No","Is the supply to an Organisation based in another EU Country?","")</f>
        <v/>
      </c>
      <c r="F20" s="15"/>
      <c r="G20" s="15"/>
      <c r="H20" s="15"/>
      <c r="I20" s="15"/>
      <c r="J20" s="15"/>
      <c r="K20" s="15"/>
      <c r="L20" s="15"/>
      <c r="M20" s="16"/>
    </row>
    <row r="21" spans="2:13">
      <c r="B21" s="17"/>
      <c r="C21" s="18"/>
      <c r="D21" s="18"/>
      <c r="E21" s="18"/>
      <c r="F21" s="18"/>
      <c r="G21" s="18"/>
      <c r="H21" s="18"/>
      <c r="I21" s="18"/>
      <c r="J21" s="18"/>
      <c r="K21" s="18"/>
      <c r="L21" s="18"/>
      <c r="M21" s="19"/>
    </row>
    <row r="22" spans="2:13">
      <c r="B22" s="17"/>
      <c r="C22" s="28"/>
      <c r="D22" s="18"/>
      <c r="E22" s="107" t="str">
        <f>IF(C22="Yes","Obtain Customer's VAT Registration number (&amp;Validate on Europa Website). Select 1Finance VAT Code: EC Reverse Charge VAT.",IF(C22="No","Proceed to Q4; Hit [TAB]",""))</f>
        <v/>
      </c>
      <c r="F22" s="149"/>
      <c r="G22" s="149"/>
      <c r="H22" s="149"/>
      <c r="I22" s="149"/>
      <c r="J22" s="149"/>
      <c r="K22" s="149"/>
      <c r="L22" s="150"/>
      <c r="M22" s="19"/>
    </row>
    <row r="23" spans="2:13">
      <c r="B23" s="17"/>
      <c r="C23" s="18"/>
      <c r="D23" s="18"/>
      <c r="E23" s="151"/>
      <c r="F23" s="152"/>
      <c r="G23" s="152"/>
      <c r="H23" s="152"/>
      <c r="I23" s="152"/>
      <c r="J23" s="152"/>
      <c r="K23" s="152"/>
      <c r="L23" s="153"/>
      <c r="M23" s="19"/>
    </row>
    <row r="24" spans="2:13" ht="6" customHeight="1" thickBot="1">
      <c r="B24" s="20"/>
      <c r="C24" s="21"/>
      <c r="D24" s="21"/>
      <c r="E24" s="22"/>
      <c r="F24" s="21"/>
      <c r="G24" s="21"/>
      <c r="H24" s="21"/>
      <c r="I24" s="21"/>
      <c r="J24" s="21"/>
      <c r="K24" s="21"/>
      <c r="L24" s="21"/>
      <c r="M24" s="23"/>
    </row>
    <row r="25" spans="2:13" ht="15.75" thickBot="1"/>
    <row r="26" spans="2:13">
      <c r="B26" s="14"/>
      <c r="C26" s="15" t="str">
        <f>IF(C22="No","Question 4:","")</f>
        <v/>
      </c>
      <c r="D26" s="15"/>
      <c r="E26" s="15" t="str">
        <f>IF(C22="No","Is the supply to an Organisation based in a Country outside the EU?","")</f>
        <v/>
      </c>
      <c r="F26" s="15"/>
      <c r="G26" s="15"/>
      <c r="H26" s="15"/>
      <c r="I26" s="15"/>
      <c r="J26" s="15"/>
      <c r="K26" s="15"/>
      <c r="L26" s="15"/>
      <c r="M26" s="16"/>
    </row>
    <row r="27" spans="2:13">
      <c r="B27" s="17"/>
      <c r="C27" s="18"/>
      <c r="D27" s="18"/>
      <c r="E27" s="18"/>
      <c r="F27" s="18"/>
      <c r="G27" s="18"/>
      <c r="H27" s="18"/>
      <c r="I27" s="18"/>
      <c r="J27" s="18"/>
      <c r="K27" s="18"/>
      <c r="L27" s="18"/>
      <c r="M27" s="19"/>
    </row>
    <row r="28" spans="2:13">
      <c r="B28" s="17"/>
      <c r="C28" s="18"/>
      <c r="D28" s="18"/>
      <c r="E28" s="18"/>
      <c r="F28" s="18"/>
      <c r="G28" s="18"/>
      <c r="H28" s="18"/>
      <c r="I28" s="18"/>
      <c r="J28" s="18"/>
      <c r="K28" s="18"/>
      <c r="L28" s="18"/>
      <c r="M28" s="19"/>
    </row>
    <row r="29" spans="2:13" ht="15" customHeight="1">
      <c r="B29" s="17"/>
      <c r="C29" s="28"/>
      <c r="D29" s="18"/>
      <c r="E29" s="124" t="str">
        <f>IF(C29="Yes","Zero Rated VAT to be applied. Place of supply where the customer is based",IF(C29="No","Seek advice from the Tax Team",""))</f>
        <v/>
      </c>
      <c r="F29" s="147"/>
      <c r="G29" s="147"/>
      <c r="H29" s="147"/>
      <c r="I29" s="147"/>
      <c r="J29" s="147"/>
      <c r="K29" s="147"/>
      <c r="L29" s="148"/>
      <c r="M29" s="19"/>
    </row>
    <row r="30" spans="2:13" ht="9" customHeight="1" thickBot="1">
      <c r="B30" s="20"/>
      <c r="C30" s="21"/>
      <c r="D30" s="21"/>
      <c r="E30" s="21"/>
      <c r="F30" s="21"/>
      <c r="G30" s="21"/>
      <c r="H30" s="21"/>
      <c r="I30" s="21"/>
      <c r="J30" s="21"/>
      <c r="K30" s="21"/>
      <c r="L30" s="21"/>
      <c r="M30" s="23"/>
    </row>
    <row r="31" spans="2:13" ht="15.75" thickBot="1"/>
    <row r="32" spans="2:13">
      <c r="B32" s="14"/>
      <c r="C32" s="15"/>
      <c r="D32" s="53" t="s">
        <v>290</v>
      </c>
      <c r="E32" s="15"/>
      <c r="F32" s="15"/>
      <c r="G32" s="15"/>
      <c r="H32" s="15"/>
      <c r="I32" s="15"/>
      <c r="J32" s="15"/>
      <c r="K32" s="15"/>
      <c r="L32" s="15"/>
      <c r="M32" s="16"/>
    </row>
    <row r="33" spans="2:13">
      <c r="B33" s="17"/>
      <c r="C33" s="18"/>
      <c r="D33" s="116"/>
      <c r="E33" s="117"/>
      <c r="F33" s="117"/>
      <c r="G33" s="117"/>
      <c r="H33" s="117"/>
      <c r="I33" s="117"/>
      <c r="J33" s="117"/>
      <c r="K33" s="117"/>
      <c r="L33" s="18"/>
      <c r="M33" s="19"/>
    </row>
    <row r="34" spans="2:13">
      <c r="B34" s="17"/>
      <c r="C34" s="18"/>
      <c r="D34" s="117"/>
      <c r="E34" s="117"/>
      <c r="F34" s="117"/>
      <c r="G34" s="117"/>
      <c r="H34" s="117"/>
      <c r="I34" s="117"/>
      <c r="J34" s="117"/>
      <c r="K34" s="117"/>
      <c r="L34" s="18"/>
      <c r="M34" s="19"/>
    </row>
    <row r="35" spans="2:13">
      <c r="B35" s="17"/>
      <c r="C35" s="18"/>
      <c r="D35" s="117"/>
      <c r="E35" s="117"/>
      <c r="F35" s="117"/>
      <c r="G35" s="117"/>
      <c r="H35" s="117"/>
      <c r="I35" s="117"/>
      <c r="J35" s="117"/>
      <c r="K35" s="117"/>
      <c r="L35" s="18"/>
      <c r="M35" s="19"/>
    </row>
    <row r="36" spans="2:13" ht="15.75" thickBot="1">
      <c r="B36" s="20"/>
      <c r="C36" s="21"/>
      <c r="D36" s="21"/>
      <c r="E36" s="22"/>
      <c r="F36" s="21"/>
      <c r="G36" s="21"/>
      <c r="H36" s="21"/>
      <c r="I36" s="21"/>
      <c r="J36" s="21"/>
      <c r="K36" s="21"/>
      <c r="L36" s="21"/>
      <c r="M36" s="23"/>
    </row>
    <row r="38" spans="2:13">
      <c r="C38" s="1" t="s">
        <v>9</v>
      </c>
    </row>
    <row r="40" spans="2:13">
      <c r="C40" s="1" t="s">
        <v>275</v>
      </c>
    </row>
    <row r="41" spans="2:13">
      <c r="B41" s="129" t="s">
        <v>276</v>
      </c>
      <c r="C41" s="129"/>
      <c r="D41" s="129"/>
      <c r="E41" s="129"/>
      <c r="F41" s="129"/>
      <c r="G41" s="129"/>
      <c r="H41" s="129"/>
      <c r="I41" s="129"/>
      <c r="J41" s="129"/>
      <c r="K41" s="129"/>
      <c r="L41" s="129"/>
      <c r="M41" s="129"/>
    </row>
    <row r="42" spans="2:13">
      <c r="B42" s="129"/>
      <c r="C42" s="129"/>
      <c r="D42" s="129"/>
      <c r="E42" s="129"/>
      <c r="F42" s="129"/>
      <c r="G42" s="129"/>
      <c r="H42" s="129"/>
      <c r="I42" s="129"/>
      <c r="J42" s="129"/>
      <c r="K42" s="129"/>
      <c r="L42" s="129"/>
      <c r="M42" s="129"/>
    </row>
    <row r="43" spans="2:13">
      <c r="B43" s="129"/>
      <c r="C43" s="129"/>
      <c r="D43" s="129"/>
      <c r="E43" s="129"/>
      <c r="F43" s="129"/>
      <c r="G43" s="129"/>
      <c r="H43" s="129"/>
      <c r="I43" s="129"/>
      <c r="J43" s="129"/>
      <c r="K43" s="129"/>
      <c r="L43" s="129"/>
      <c r="M43" s="129"/>
    </row>
    <row r="44" spans="2:13">
      <c r="B44" s="129"/>
      <c r="C44" s="129"/>
      <c r="D44" s="129"/>
      <c r="E44" s="129"/>
      <c r="F44" s="129"/>
      <c r="G44" s="129"/>
      <c r="H44" s="129"/>
      <c r="I44" s="129"/>
      <c r="J44" s="129"/>
      <c r="K44" s="129"/>
      <c r="L44" s="129"/>
      <c r="M44" s="129"/>
    </row>
    <row r="45" spans="2:13">
      <c r="B45" s="130" t="s">
        <v>277</v>
      </c>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B48" s="42"/>
      <c r="C48" s="42"/>
      <c r="D48" s="42"/>
      <c r="E48" s="42"/>
      <c r="F48" s="42"/>
      <c r="G48" s="42"/>
      <c r="H48" s="42"/>
      <c r="I48" s="42"/>
      <c r="J48" s="42"/>
      <c r="K48" s="42"/>
      <c r="L48" s="42"/>
      <c r="M48" s="42"/>
    </row>
    <row r="49" spans="2:13">
      <c r="B49" s="131" t="s">
        <v>278</v>
      </c>
      <c r="C49" s="97"/>
      <c r="D49" s="97"/>
      <c r="E49" s="97"/>
      <c r="F49" s="97"/>
      <c r="G49" s="97"/>
      <c r="H49" s="97"/>
      <c r="I49" s="97"/>
      <c r="J49" s="97"/>
      <c r="K49" s="97"/>
      <c r="L49" s="97"/>
      <c r="M49" s="97"/>
    </row>
    <row r="51" spans="2:13">
      <c r="B51" s="129" t="s">
        <v>279</v>
      </c>
      <c r="C51" s="129"/>
      <c r="D51" s="129"/>
      <c r="E51" s="129"/>
      <c r="F51" s="129"/>
      <c r="G51" s="129"/>
      <c r="H51" s="129"/>
      <c r="I51" s="129"/>
      <c r="J51" s="129"/>
      <c r="K51" s="129"/>
      <c r="L51" s="129"/>
      <c r="M51" s="129"/>
    </row>
    <row r="52" spans="2:13">
      <c r="B52" s="129"/>
      <c r="C52" s="129"/>
      <c r="D52" s="129"/>
      <c r="E52" s="129"/>
      <c r="F52" s="129"/>
      <c r="G52" s="129"/>
      <c r="H52" s="129"/>
      <c r="I52" s="129"/>
      <c r="J52" s="129"/>
      <c r="K52" s="129"/>
      <c r="L52" s="129"/>
      <c r="M52" s="129"/>
    </row>
    <row r="53" spans="2:13">
      <c r="B53" s="129"/>
      <c r="C53" s="129"/>
      <c r="D53" s="129"/>
      <c r="E53" s="129"/>
      <c r="F53" s="129"/>
      <c r="G53" s="129"/>
      <c r="H53" s="129"/>
      <c r="I53" s="129"/>
      <c r="J53" s="129"/>
      <c r="K53" s="129"/>
      <c r="L53" s="129"/>
      <c r="M53" s="129"/>
    </row>
    <row r="54" spans="2:13">
      <c r="C54" s="49" t="s">
        <v>280</v>
      </c>
    </row>
    <row r="55" spans="2:13">
      <c r="C55" s="49" t="s">
        <v>289</v>
      </c>
    </row>
    <row r="56" spans="2:13">
      <c r="C56" s="50" t="s">
        <v>281</v>
      </c>
    </row>
    <row r="57" spans="2:13">
      <c r="C57" s="50" t="s">
        <v>282</v>
      </c>
    </row>
    <row r="58" spans="2:13">
      <c r="C58" s="49" t="s">
        <v>283</v>
      </c>
    </row>
    <row r="59" spans="2:13">
      <c r="C59" s="50" t="s">
        <v>284</v>
      </c>
    </row>
    <row r="60" spans="2:13">
      <c r="C60" s="49" t="s">
        <v>285</v>
      </c>
    </row>
    <row r="61" spans="2:13">
      <c r="C61" s="50" t="s">
        <v>286</v>
      </c>
    </row>
  </sheetData>
  <mergeCells count="9">
    <mergeCell ref="B49:M49"/>
    <mergeCell ref="B51:M53"/>
    <mergeCell ref="H2:J3"/>
    <mergeCell ref="E29:L29"/>
    <mergeCell ref="B41:M44"/>
    <mergeCell ref="B45:M47"/>
    <mergeCell ref="D33:K35"/>
    <mergeCell ref="E11:K12"/>
    <mergeCell ref="E22:L23"/>
  </mergeCells>
  <dataValidations count="4">
    <dataValidation type="list" allowBlank="1" showInputMessage="1" showErrorMessage="1" sqref="C17" xr:uid="{00000000-0002-0000-0900-000000000000}">
      <formula1>$O$8:$O$10</formula1>
    </dataValidation>
    <dataValidation type="list" allowBlank="1" showInputMessage="1" showErrorMessage="1" promptTitle="Step 1" prompt="Please select from the following options" sqref="C11 C13:D13" xr:uid="{00000000-0002-0000-0900-000001000000}">
      <formula1>$O$8:$O$10</formula1>
    </dataValidation>
    <dataValidation type="list" allowBlank="1" showInputMessage="1" showErrorMessage="1" sqref="C29:C30 C18:D18 C22 C24:D25" xr:uid="{00000000-0002-0000-0900-000002000000}">
      <formula1>$O$8:$O$9</formula1>
    </dataValidation>
    <dataValidation type="list" allowBlank="1" showInputMessage="1" showErrorMessage="1" sqref="C36" xr:uid="{00000000-0002-0000-0900-000003000000}">
      <formula1>$N$8:$N$9</formula1>
    </dataValidation>
  </dataValidations>
  <hyperlinks>
    <hyperlink ref="H2:J3" location="Menu!A1" display="Return to Main Menu" xr:uid="{00000000-0004-0000-09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6"/>
  <sheetViews>
    <sheetView workbookViewId="0">
      <selection activeCell="C16" sqref="C16"/>
    </sheetView>
  </sheetViews>
  <sheetFormatPr defaultRowHeight="15"/>
  <cols>
    <col min="1" max="1" width="0.42578125" customWidth="1"/>
    <col min="2" max="2" width="1.5703125" customWidth="1"/>
    <col min="3" max="3" width="11.5703125" customWidth="1"/>
    <col min="4" max="4" width="16.42578125" customWidth="1"/>
    <col min="5" max="7" width="11.5703125" customWidth="1"/>
    <col min="8" max="8" width="9.85546875" customWidth="1"/>
    <col min="9" max="10" width="15" customWidth="1"/>
    <col min="11" max="11" width="12.42578125" customWidth="1"/>
    <col min="12" max="12" width="13.5703125" customWidth="1"/>
    <col min="13" max="13" width="12.42578125" customWidth="1"/>
  </cols>
  <sheetData>
    <row r="1" spans="1:13" ht="9.75" customHeight="1" thickBot="1"/>
    <row r="2" spans="1:13" ht="16.5" customHeight="1">
      <c r="H2" s="90" t="s">
        <v>15</v>
      </c>
      <c r="I2" s="91"/>
      <c r="J2" s="92"/>
    </row>
    <row r="3" spans="1:13" ht="16.5" customHeight="1" thickBot="1">
      <c r="H3" s="93"/>
      <c r="I3" s="94"/>
      <c r="J3" s="95"/>
    </row>
    <row r="4" spans="1:13" s="1" customFormat="1" ht="33.75">
      <c r="C4" s="27" t="s">
        <v>25</v>
      </c>
      <c r="D4" s="26"/>
      <c r="E4" s="26"/>
      <c r="F4" s="26"/>
      <c r="G4" s="26"/>
    </row>
    <row r="5" spans="1:13" s="1" customFormat="1"/>
    <row r="6" spans="1:13" s="1" customFormat="1">
      <c r="C6" s="1" t="s">
        <v>8</v>
      </c>
    </row>
    <row r="7" spans="1:13" s="1" customFormat="1">
      <c r="C7" s="1" t="s">
        <v>7</v>
      </c>
    </row>
    <row r="8" spans="1:13" s="1" customFormat="1"/>
    <row r="9" spans="1:13" s="1" customFormat="1" ht="15.75" thickBot="1"/>
    <row r="10" spans="1:13" s="1" customFormat="1">
      <c r="A10"/>
      <c r="B10" s="2"/>
      <c r="C10" s="58" t="s">
        <v>3</v>
      </c>
      <c r="D10" s="58"/>
      <c r="E10" s="58" t="s">
        <v>341</v>
      </c>
      <c r="F10" s="58"/>
      <c r="G10" s="58"/>
      <c r="H10" s="58"/>
      <c r="I10" s="58"/>
      <c r="J10" s="58"/>
      <c r="K10" s="58"/>
      <c r="L10" s="58"/>
      <c r="M10" s="59"/>
    </row>
    <row r="11" spans="1:13" s="1" customFormat="1">
      <c r="A11"/>
      <c r="B11" s="5"/>
      <c r="C11" s="60"/>
      <c r="D11" s="60"/>
      <c r="E11" s="61" t="s">
        <v>339</v>
      </c>
      <c r="F11" s="61"/>
      <c r="G11" s="61"/>
      <c r="H11" s="61"/>
      <c r="I11" s="61"/>
      <c r="J11" s="61"/>
      <c r="K11" s="61"/>
      <c r="L11" s="60"/>
      <c r="M11" s="62"/>
    </row>
    <row r="12" spans="1:13" s="1" customFormat="1">
      <c r="A12"/>
      <c r="B12" s="5"/>
      <c r="C12" s="60"/>
      <c r="D12" s="60"/>
      <c r="E12" s="154" t="s">
        <v>340</v>
      </c>
      <c r="F12" s="155"/>
      <c r="G12" s="155"/>
      <c r="H12" s="155"/>
      <c r="I12" s="155"/>
      <c r="J12" s="155"/>
      <c r="K12" s="155"/>
      <c r="L12" s="60"/>
      <c r="M12" s="62"/>
    </row>
    <row r="13" spans="1:13" s="1" customFormat="1">
      <c r="A13"/>
      <c r="B13" s="5"/>
      <c r="C13" s="60"/>
      <c r="D13" s="60"/>
      <c r="E13" s="155"/>
      <c r="F13" s="155"/>
      <c r="G13" s="155"/>
      <c r="H13" s="155"/>
      <c r="I13" s="155"/>
      <c r="J13" s="155"/>
      <c r="K13" s="155"/>
      <c r="L13" s="60"/>
      <c r="M13" s="62"/>
    </row>
    <row r="14" spans="1:13" s="1" customFormat="1">
      <c r="A14"/>
      <c r="B14" s="5"/>
      <c r="C14" s="60"/>
      <c r="D14" s="60"/>
      <c r="E14" s="155"/>
      <c r="F14" s="155"/>
      <c r="G14" s="155"/>
      <c r="H14" s="155"/>
      <c r="I14" s="155"/>
      <c r="J14" s="155"/>
      <c r="K14" s="155"/>
      <c r="L14" s="60"/>
      <c r="M14" s="62"/>
    </row>
    <row r="15" spans="1:13" s="1" customFormat="1">
      <c r="A15"/>
      <c r="B15" s="5"/>
      <c r="C15" s="60"/>
      <c r="D15" s="60"/>
      <c r="E15" s="60"/>
      <c r="F15" s="60"/>
      <c r="G15" s="60"/>
      <c r="H15" s="60"/>
      <c r="I15" s="60"/>
      <c r="J15" s="60"/>
      <c r="K15" s="60"/>
      <c r="L15" s="60"/>
      <c r="M15" s="62"/>
    </row>
    <row r="16" spans="1:13" s="1" customFormat="1">
      <c r="A16"/>
      <c r="B16" s="5"/>
      <c r="C16" s="28"/>
      <c r="D16" s="60"/>
      <c r="E16" s="118" t="str">
        <f>IF(C16="Yes","No VAT - Outside the Scope of VAT on obtaining the international organisation's valid Article 15(10) exemption certificate. Select 1Finance VAT code: Z - Zero Rated.",IF(C16="No","Proceed to Q2; Hit [TAB]",""))</f>
        <v/>
      </c>
      <c r="F16" s="135"/>
      <c r="G16" s="135"/>
      <c r="H16" s="135"/>
      <c r="I16" s="135"/>
      <c r="J16" s="135"/>
      <c r="K16" s="136"/>
      <c r="L16" s="60"/>
      <c r="M16" s="62"/>
    </row>
    <row r="17" spans="1:15" s="1" customFormat="1">
      <c r="A17"/>
      <c r="B17" s="5"/>
      <c r="C17" s="60"/>
      <c r="D17" s="60"/>
      <c r="E17" s="140"/>
      <c r="F17" s="141"/>
      <c r="G17" s="141"/>
      <c r="H17" s="141"/>
      <c r="I17" s="141"/>
      <c r="J17" s="141"/>
      <c r="K17" s="142"/>
      <c r="L17" s="60"/>
      <c r="M17" s="62"/>
    </row>
    <row r="18" spans="1:15" s="1" customFormat="1" ht="15.75" thickBot="1">
      <c r="A18"/>
      <c r="B18" s="8"/>
      <c r="C18" s="65"/>
      <c r="D18" s="65"/>
      <c r="E18" s="66"/>
      <c r="F18" s="65"/>
      <c r="G18" s="65"/>
      <c r="H18" s="65"/>
      <c r="I18" s="65"/>
      <c r="J18" s="65"/>
      <c r="K18" s="65"/>
      <c r="L18" s="65"/>
      <c r="M18" s="67"/>
    </row>
    <row r="19" spans="1:15" s="1" customFormat="1" ht="3.75" customHeight="1"/>
    <row r="20" spans="1:15" s="1" customFormat="1" ht="15.75" thickBot="1"/>
    <row r="21" spans="1:15" ht="15.75" hidden="1" thickBot="1">
      <c r="O21" s="24" t="s">
        <v>0</v>
      </c>
    </row>
    <row r="22" spans="1:15">
      <c r="B22" s="2"/>
      <c r="C22" s="3" t="str">
        <f>IF(C16="No","Question 2:","")</f>
        <v/>
      </c>
      <c r="D22" s="3"/>
      <c r="E22" s="3" t="str">
        <f>IF(C16="No","Is the supply of Consultancy to a UK Organisation?","")</f>
        <v/>
      </c>
      <c r="F22" s="3"/>
      <c r="G22" s="3"/>
      <c r="H22" s="3"/>
      <c r="I22" s="3"/>
      <c r="J22" s="3"/>
      <c r="K22" s="3"/>
      <c r="L22" s="3"/>
      <c r="M22" s="4"/>
      <c r="O22" s="24" t="s">
        <v>1</v>
      </c>
    </row>
    <row r="23" spans="1:15">
      <c r="B23" s="5"/>
      <c r="C23" s="6"/>
      <c r="D23" s="6"/>
      <c r="E23" s="6"/>
      <c r="F23" s="6"/>
      <c r="G23" s="6"/>
      <c r="H23" s="6"/>
      <c r="I23" s="6"/>
      <c r="J23" s="6"/>
      <c r="K23" s="6"/>
      <c r="L23" s="6"/>
      <c r="M23" s="7"/>
      <c r="O23" s="24" t="s">
        <v>2</v>
      </c>
    </row>
    <row r="24" spans="1:15">
      <c r="B24" s="5"/>
      <c r="C24" s="28"/>
      <c r="D24" s="6"/>
      <c r="E24" s="25" t="str">
        <f>IF(C24="Yes","Standard Rated VAT should be applied",IF(C24="No","Proceed to Q3; Hit [TAB]",IF(C24="Don't know","Seek advice from the Tax Team","")))</f>
        <v/>
      </c>
      <c r="F24" s="12"/>
      <c r="G24" s="12"/>
      <c r="H24" s="12"/>
      <c r="I24" s="12"/>
      <c r="J24" s="12"/>
      <c r="K24" s="13"/>
      <c r="L24" s="6"/>
      <c r="M24" s="7"/>
    </row>
    <row r="25" spans="1:15" ht="3.75" customHeight="1" thickBot="1">
      <c r="B25" s="8"/>
      <c r="C25" s="9"/>
      <c r="D25" s="9"/>
      <c r="E25" s="10"/>
      <c r="F25" s="9"/>
      <c r="G25" s="9"/>
      <c r="H25" s="9"/>
      <c r="I25" s="9"/>
      <c r="J25" s="9"/>
      <c r="K25" s="9"/>
      <c r="L25" s="9"/>
      <c r="M25" s="11"/>
    </row>
    <row r="26" spans="1:15" ht="15.75" thickBot="1"/>
    <row r="27" spans="1:15">
      <c r="B27" s="14"/>
      <c r="C27" s="15" t="str">
        <f>IF(C24="No","Question 3:","")</f>
        <v/>
      </c>
      <c r="D27" s="15"/>
      <c r="E27" s="15" t="str">
        <f>IF(C24="No","Does the recipient of the custom programme conduct business activities?","")</f>
        <v/>
      </c>
      <c r="F27" s="15"/>
      <c r="G27" s="15"/>
      <c r="H27" s="15"/>
      <c r="I27" s="15"/>
      <c r="J27" s="15"/>
      <c r="K27" s="15"/>
      <c r="L27" s="15"/>
      <c r="M27" s="16"/>
    </row>
    <row r="28" spans="1:15">
      <c r="B28" s="17"/>
      <c r="C28" s="18"/>
      <c r="D28" s="18"/>
      <c r="E28" s="18"/>
      <c r="F28" s="18"/>
      <c r="G28" s="18"/>
      <c r="H28" s="18"/>
      <c r="I28" s="18"/>
      <c r="J28" s="18"/>
      <c r="K28" s="18"/>
      <c r="L28" s="18"/>
      <c r="M28" s="19"/>
    </row>
    <row r="29" spans="1:15">
      <c r="B29" s="17"/>
      <c r="C29" s="28"/>
      <c r="D29" s="18"/>
      <c r="E29" s="107" t="str">
        <f>IF(C29="Yes","Obtain Customer's VAT Registration number (&amp;Validate on Europa Website) or alternative evidence*. Zero Rated VAT to be applied. Select 1Finance VAT code: Z - Zero Rated.",IF(C29="No","Proceed to Q4; Hit [TAB]",""))</f>
        <v/>
      </c>
      <c r="F29" s="149"/>
      <c r="G29" s="149"/>
      <c r="H29" s="149"/>
      <c r="I29" s="149"/>
      <c r="J29" s="149"/>
      <c r="K29" s="149"/>
      <c r="L29" s="150"/>
      <c r="M29" s="19"/>
    </row>
    <row r="30" spans="1:15">
      <c r="B30" s="17"/>
      <c r="C30" s="18"/>
      <c r="D30" s="18"/>
      <c r="E30" s="151"/>
      <c r="F30" s="152"/>
      <c r="G30" s="152"/>
      <c r="H30" s="152"/>
      <c r="I30" s="152"/>
      <c r="J30" s="152"/>
      <c r="K30" s="152"/>
      <c r="L30" s="153"/>
      <c r="M30" s="19"/>
    </row>
    <row r="31" spans="1:15" ht="12" customHeight="1" thickBot="1">
      <c r="B31" s="20"/>
      <c r="C31" s="21"/>
      <c r="D31" s="21"/>
      <c r="E31" s="22"/>
      <c r="F31" s="21"/>
      <c r="G31" s="21"/>
      <c r="H31" s="21"/>
      <c r="I31" s="21"/>
      <c r="J31" s="21"/>
      <c r="K31" s="21"/>
      <c r="L31" s="21"/>
      <c r="M31" s="23"/>
    </row>
    <row r="32" spans="1:15" ht="15.75" thickBot="1"/>
    <row r="33" spans="2:13">
      <c r="B33" s="14"/>
      <c r="C33" s="15" t="str">
        <f>IF(C29="No","Question 4:","")</f>
        <v/>
      </c>
      <c r="D33" s="15"/>
      <c r="E33" s="158" t="str">
        <f>IF(C29="No","Some customers may have non-business aswell as business activities. Are we able to obtain the recipients VAT registration number (or alternative evidence) to demonstrate that they have business activities?","")</f>
        <v/>
      </c>
      <c r="F33" s="158"/>
      <c r="G33" s="158"/>
      <c r="H33" s="158"/>
      <c r="I33" s="158"/>
      <c r="J33" s="158"/>
      <c r="K33" s="158"/>
      <c r="L33" s="158"/>
      <c r="M33" s="159"/>
    </row>
    <row r="34" spans="2:13">
      <c r="B34" s="17"/>
      <c r="C34" s="18"/>
      <c r="D34" s="18"/>
      <c r="E34" s="160"/>
      <c r="F34" s="160"/>
      <c r="G34" s="160"/>
      <c r="H34" s="160"/>
      <c r="I34" s="160"/>
      <c r="J34" s="160"/>
      <c r="K34" s="160"/>
      <c r="L34" s="160"/>
      <c r="M34" s="161"/>
    </row>
    <row r="35" spans="2:13">
      <c r="B35" s="17"/>
      <c r="C35" s="18"/>
      <c r="D35" s="18"/>
      <c r="E35" s="18"/>
      <c r="F35" s="18"/>
      <c r="G35" s="18"/>
      <c r="H35" s="18"/>
      <c r="I35" s="18"/>
      <c r="J35" s="18"/>
      <c r="K35" s="18"/>
      <c r="L35" s="18"/>
      <c r="M35" s="19"/>
    </row>
    <row r="36" spans="2:13" ht="14.25" customHeight="1">
      <c r="B36" s="17"/>
      <c r="C36" s="28"/>
      <c r="D36" s="18"/>
      <c r="E36" s="107" t="str">
        <f>IF(C36="Yes","No VAT to be applied. Place of supply where the customer is based. Select 1Finance VAT code: Z - Zero Rated.",IF(C36="No","Standard rated VAT to be applied",""))</f>
        <v/>
      </c>
      <c r="F36" s="156"/>
      <c r="G36" s="156"/>
      <c r="H36" s="156"/>
      <c r="I36" s="156"/>
      <c r="J36" s="156"/>
      <c r="K36" s="156"/>
      <c r="L36" s="157"/>
      <c r="M36" s="19"/>
    </row>
    <row r="37" spans="2:13" ht="14.25" customHeight="1">
      <c r="B37" s="17"/>
      <c r="C37" s="18"/>
      <c r="D37" s="18"/>
      <c r="E37" s="151"/>
      <c r="F37" s="152"/>
      <c r="G37" s="152"/>
      <c r="H37" s="152"/>
      <c r="I37" s="152"/>
      <c r="J37" s="152"/>
      <c r="K37" s="152"/>
      <c r="L37" s="153"/>
      <c r="M37" s="19"/>
    </row>
    <row r="38" spans="2:13" ht="15.75" thickBot="1">
      <c r="B38" s="20"/>
      <c r="C38" s="21"/>
      <c r="D38" s="21"/>
      <c r="E38" s="21"/>
      <c r="F38" s="21"/>
      <c r="G38" s="21"/>
      <c r="H38" s="21"/>
      <c r="I38" s="21"/>
      <c r="J38" s="21"/>
      <c r="K38" s="21"/>
      <c r="L38" s="21"/>
      <c r="M38" s="23"/>
    </row>
    <row r="39" spans="2:13" ht="15.75" thickBot="1"/>
    <row r="40" spans="2:13">
      <c r="B40" s="14"/>
      <c r="C40" s="15"/>
      <c r="D40" s="53" t="s">
        <v>290</v>
      </c>
      <c r="E40" s="15"/>
      <c r="F40" s="15"/>
      <c r="G40" s="15"/>
      <c r="H40" s="15"/>
      <c r="I40" s="15"/>
      <c r="J40" s="15"/>
      <c r="K40" s="15"/>
      <c r="L40" s="15"/>
      <c r="M40" s="16"/>
    </row>
    <row r="41" spans="2:13">
      <c r="B41" s="17"/>
      <c r="C41" s="18"/>
      <c r="D41" s="116"/>
      <c r="E41" s="117"/>
      <c r="F41" s="117"/>
      <c r="G41" s="117"/>
      <c r="H41" s="117"/>
      <c r="I41" s="117"/>
      <c r="J41" s="117"/>
      <c r="K41" s="117"/>
      <c r="L41" s="18"/>
      <c r="M41" s="19"/>
    </row>
    <row r="42" spans="2:13">
      <c r="B42" s="17"/>
      <c r="C42" s="18"/>
      <c r="D42" s="117"/>
      <c r="E42" s="117"/>
      <c r="F42" s="117"/>
      <c r="G42" s="117"/>
      <c r="H42" s="117"/>
      <c r="I42" s="117"/>
      <c r="J42" s="117"/>
      <c r="K42" s="117"/>
      <c r="L42" s="18"/>
      <c r="M42" s="19"/>
    </row>
    <row r="43" spans="2:13">
      <c r="B43" s="17"/>
      <c r="C43" s="18"/>
      <c r="D43" s="117"/>
      <c r="E43" s="117"/>
      <c r="F43" s="117"/>
      <c r="G43" s="117"/>
      <c r="H43" s="117"/>
      <c r="I43" s="117"/>
      <c r="J43" s="117"/>
      <c r="K43" s="117"/>
      <c r="L43" s="18"/>
      <c r="M43" s="19"/>
    </row>
    <row r="44" spans="2:13" ht="15.75" thickBot="1">
      <c r="B44" s="20"/>
      <c r="C44" s="21"/>
      <c r="D44" s="21"/>
      <c r="E44" s="22"/>
      <c r="F44" s="21"/>
      <c r="G44" s="21"/>
      <c r="H44" s="21"/>
      <c r="I44" s="21"/>
      <c r="J44" s="21"/>
      <c r="K44" s="21"/>
      <c r="L44" s="21"/>
      <c r="M44" s="23"/>
    </row>
    <row r="46" spans="2:13">
      <c r="C46" s="1" t="s">
        <v>9</v>
      </c>
    </row>
    <row r="47" spans="2:13" ht="15" customHeight="1"/>
    <row r="48" spans="2:13" ht="18.75" customHeight="1">
      <c r="C48" s="46"/>
    </row>
    <row r="49" spans="2:3" ht="26.25">
      <c r="B49" s="43"/>
      <c r="C49" s="47"/>
    </row>
    <row r="50" spans="2:3" ht="18">
      <c r="B50" s="44"/>
      <c r="C50" s="48"/>
    </row>
    <row r="51" spans="2:3" ht="18">
      <c r="B51" s="45"/>
      <c r="C51" s="48"/>
    </row>
    <row r="52" spans="2:3" ht="18">
      <c r="B52" s="45"/>
      <c r="C52" s="47"/>
    </row>
    <row r="53" spans="2:3" ht="18">
      <c r="B53" s="44"/>
      <c r="C53" s="48"/>
    </row>
    <row r="54" spans="2:3" ht="18">
      <c r="B54" s="45"/>
      <c r="C54" s="47"/>
    </row>
    <row r="55" spans="2:3" ht="18">
      <c r="B55" s="44"/>
      <c r="C55" s="48"/>
    </row>
    <row r="56" spans="2:3" ht="18">
      <c r="B56" s="45"/>
      <c r="C56" s="45"/>
    </row>
  </sheetData>
  <mergeCells count="7">
    <mergeCell ref="H2:J3"/>
    <mergeCell ref="D41:K43"/>
    <mergeCell ref="E12:K14"/>
    <mergeCell ref="E16:K17"/>
    <mergeCell ref="E29:L30"/>
    <mergeCell ref="E36:L37"/>
    <mergeCell ref="E33:M34"/>
  </mergeCells>
  <dataValidations count="4">
    <dataValidation type="list" allowBlank="1" showInputMessage="1" showErrorMessage="1" sqref="C31:D32 C25:D25 C24 C29 C36 C38" xr:uid="{00000000-0002-0000-0A00-000000000000}">
      <formula1>$O$21:$O$22</formula1>
    </dataValidation>
    <dataValidation type="list" allowBlank="1" showInputMessage="1" showErrorMessage="1" promptTitle="Step 1" prompt="Please select from the following options" sqref="C16" xr:uid="{00000000-0002-0000-0A00-000001000000}">
      <formula1>$O$21:$O$23</formula1>
    </dataValidation>
    <dataValidation type="list" allowBlank="1" showInputMessage="1" showErrorMessage="1" sqref="C44" xr:uid="{00000000-0002-0000-0A00-000002000000}">
      <formula1>$N$21:$N$22</formula1>
    </dataValidation>
    <dataValidation type="list" allowBlank="1" showInputMessage="1" showErrorMessage="1" sqref="C18:D18" xr:uid="{00000000-0002-0000-0A00-000003000000}">
      <formula1>$N$8:$N$9</formula1>
    </dataValidation>
  </dataValidations>
  <hyperlinks>
    <hyperlink ref="H2:J3" location="Menu!A1" display="Return to Main Menu" xr:uid="{00000000-0004-0000-0A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81"/>
  <sheetViews>
    <sheetView topLeftCell="A3" workbookViewId="0">
      <selection activeCell="C15" sqref="C15"/>
    </sheetView>
  </sheetViews>
  <sheetFormatPr defaultRowHeight="15"/>
  <cols>
    <col min="1" max="1" width="0.42578125" customWidth="1"/>
    <col min="2" max="2" width="1.5703125" customWidth="1"/>
    <col min="3" max="3" width="11.5703125" customWidth="1"/>
    <col min="4" max="4" width="16.42578125" customWidth="1"/>
    <col min="5" max="7" width="11.5703125" customWidth="1"/>
    <col min="8" max="8" width="9.85546875" customWidth="1"/>
    <col min="9" max="10" width="15" customWidth="1"/>
    <col min="11" max="11" width="12.42578125" customWidth="1"/>
    <col min="12" max="12" width="13.5703125" customWidth="1"/>
    <col min="13" max="13" width="12.42578125" customWidth="1"/>
  </cols>
  <sheetData>
    <row r="1" spans="2:13" ht="9.75" customHeight="1" thickBot="1"/>
    <row r="2" spans="2:13" ht="16.5" customHeight="1">
      <c r="H2" s="90" t="s">
        <v>15</v>
      </c>
      <c r="I2" s="91"/>
      <c r="J2" s="92"/>
    </row>
    <row r="3" spans="2:13" ht="16.5" customHeight="1" thickBot="1">
      <c r="H3" s="93"/>
      <c r="I3" s="94"/>
      <c r="J3" s="95"/>
    </row>
    <row r="4" spans="2:13" s="1" customFormat="1" ht="33.75">
      <c r="C4" s="27" t="s">
        <v>342</v>
      </c>
      <c r="D4" s="26"/>
      <c r="E4" s="26"/>
      <c r="F4" s="26"/>
      <c r="G4" s="26"/>
    </row>
    <row r="5" spans="2:13" s="1" customFormat="1"/>
    <row r="6" spans="2:13" s="1" customFormat="1" ht="11.25" customHeight="1">
      <c r="C6" s="79" t="s">
        <v>8</v>
      </c>
    </row>
    <row r="7" spans="2:13" s="1" customFormat="1" ht="11.25" customHeight="1">
      <c r="C7" s="79" t="s">
        <v>7</v>
      </c>
    </row>
    <row r="8" spans="2:13" s="1" customFormat="1" ht="11.25" customHeight="1">
      <c r="C8" s="79"/>
    </row>
    <row r="9" spans="2:13" s="1" customFormat="1" ht="11.25" customHeight="1">
      <c r="C9" s="80" t="s">
        <v>344</v>
      </c>
    </row>
    <row r="10" spans="2:13" s="1" customFormat="1" ht="11.25" customHeight="1">
      <c r="C10" s="80" t="s">
        <v>345</v>
      </c>
    </row>
    <row r="11" spans="2:13" s="1" customFormat="1">
      <c r="C11" s="80" t="s">
        <v>346</v>
      </c>
    </row>
    <row r="12" spans="2:13" s="1" customFormat="1" ht="15.75" thickBot="1"/>
    <row r="13" spans="2:13" s="1" customFormat="1">
      <c r="B13" s="2"/>
      <c r="C13" s="3" t="s">
        <v>3</v>
      </c>
      <c r="D13" s="3"/>
      <c r="E13" s="3" t="s">
        <v>343</v>
      </c>
      <c r="F13" s="3"/>
      <c r="G13" s="3"/>
      <c r="H13" s="3"/>
      <c r="I13" s="3"/>
      <c r="J13" s="3"/>
      <c r="K13" s="3"/>
      <c r="L13" s="3"/>
      <c r="M13" s="4"/>
    </row>
    <row r="14" spans="2:13" s="1" customFormat="1">
      <c r="B14" s="5"/>
      <c r="C14" s="6"/>
      <c r="D14" s="6"/>
      <c r="E14" s="6"/>
      <c r="F14" s="6"/>
      <c r="G14" s="6"/>
      <c r="H14" s="6"/>
      <c r="I14" s="6"/>
      <c r="J14" s="6"/>
      <c r="K14" s="6"/>
      <c r="L14" s="6"/>
      <c r="M14" s="7"/>
    </row>
    <row r="15" spans="2:13" s="1" customFormat="1">
      <c r="B15" s="5"/>
      <c r="C15" s="28"/>
      <c r="D15" s="6"/>
      <c r="E15" s="107" t="str">
        <f>IF(C15="Yes","Zero Rated VAT should be applied. Select 1Finance VAT code: Z - Zero Rated. Please obtain confirmation of this from client.",IF(C15="No","Proceed to Q2; Hit [TAB]",""))</f>
        <v/>
      </c>
      <c r="F15" s="108"/>
      <c r="G15" s="108"/>
      <c r="H15" s="108"/>
      <c r="I15" s="108"/>
      <c r="J15" s="108"/>
      <c r="K15" s="109"/>
      <c r="L15" s="6"/>
      <c r="M15" s="7"/>
    </row>
    <row r="16" spans="2:13" s="1" customFormat="1">
      <c r="B16" s="5"/>
      <c r="C16" s="6"/>
      <c r="D16" s="6"/>
      <c r="E16" s="110"/>
      <c r="F16" s="111"/>
      <c r="G16" s="111"/>
      <c r="H16" s="111"/>
      <c r="I16" s="111"/>
      <c r="J16" s="111"/>
      <c r="K16" s="112"/>
      <c r="L16" s="6"/>
      <c r="M16" s="7"/>
    </row>
    <row r="17" spans="1:15" s="1" customFormat="1" ht="15.75" thickBot="1">
      <c r="B17" s="8"/>
      <c r="C17" s="9"/>
      <c r="D17" s="9"/>
      <c r="E17" s="10"/>
      <c r="F17" s="9"/>
      <c r="G17" s="9"/>
      <c r="H17" s="9"/>
      <c r="I17" s="9"/>
      <c r="J17" s="9"/>
      <c r="K17" s="9"/>
      <c r="L17" s="9"/>
      <c r="M17" s="11"/>
    </row>
    <row r="18" spans="1:15" s="1" customFormat="1" ht="4.5" customHeight="1"/>
    <row r="19" spans="1:15" s="1" customFormat="1" ht="12" customHeight="1" thickBot="1"/>
    <row r="20" spans="1:15" s="1" customFormat="1">
      <c r="A20"/>
      <c r="B20" s="2"/>
      <c r="C20" s="58" t="str">
        <f>IF(C15="No","Question 2:","")</f>
        <v/>
      </c>
      <c r="D20" s="58"/>
      <c r="E20" s="58" t="str">
        <f>IF(C15="No","Is the recipient of the custom programme an International Organisation recognised under Article 15(10)?","")</f>
        <v/>
      </c>
      <c r="F20" s="58"/>
      <c r="G20" s="58"/>
      <c r="H20" s="58"/>
      <c r="I20" s="58"/>
      <c r="J20" s="58"/>
      <c r="K20" s="58"/>
      <c r="L20" s="58"/>
      <c r="M20" s="59"/>
    </row>
    <row r="21" spans="1:15" s="1" customFormat="1">
      <c r="A21"/>
      <c r="B21" s="5"/>
      <c r="C21" s="60"/>
      <c r="D21" s="60"/>
      <c r="E21" s="61" t="str">
        <f>IF(C15="No","These are organisations with an international membership (in most cases UK will also be a member).","")</f>
        <v/>
      </c>
      <c r="F21" s="61"/>
      <c r="G21" s="61"/>
      <c r="H21" s="61"/>
      <c r="I21" s="61"/>
      <c r="J21" s="61"/>
      <c r="K21" s="61"/>
      <c r="L21" s="60"/>
      <c r="M21" s="62"/>
    </row>
    <row r="22" spans="1:15" s="1" customFormat="1">
      <c r="A22"/>
      <c r="B22" s="5"/>
      <c r="C22" s="60"/>
      <c r="D22" s="60"/>
      <c r="E22" s="154" t="str">
        <f>IF(C15="No","Organisations include: European Commission, European Parliament, European Courts of Justice, Eurostat, European Bank, United Nations bodies such as UNICEF, World Health Organisation and NATO. .","")</f>
        <v/>
      </c>
      <c r="F22" s="155"/>
      <c r="G22" s="155"/>
      <c r="H22" s="155"/>
      <c r="I22" s="155"/>
      <c r="J22" s="155"/>
      <c r="K22" s="155"/>
      <c r="L22" s="60"/>
      <c r="M22" s="62"/>
    </row>
    <row r="23" spans="1:15" s="1" customFormat="1">
      <c r="A23"/>
      <c r="B23" s="5"/>
      <c r="C23" s="60"/>
      <c r="D23" s="60"/>
      <c r="E23" s="155"/>
      <c r="F23" s="155"/>
      <c r="G23" s="155"/>
      <c r="H23" s="155"/>
      <c r="I23" s="155"/>
      <c r="J23" s="155"/>
      <c r="K23" s="155"/>
      <c r="L23" s="60"/>
      <c r="M23" s="62"/>
    </row>
    <row r="24" spans="1:15" s="1" customFormat="1">
      <c r="A24"/>
      <c r="B24" s="5"/>
      <c r="C24" s="60"/>
      <c r="D24" s="60"/>
      <c r="E24" s="155"/>
      <c r="F24" s="155"/>
      <c r="G24" s="155"/>
      <c r="H24" s="155"/>
      <c r="I24" s="155"/>
      <c r="J24" s="155"/>
      <c r="K24" s="155"/>
      <c r="L24" s="60"/>
      <c r="M24" s="62"/>
    </row>
    <row r="25" spans="1:15" s="1" customFormat="1">
      <c r="A25"/>
      <c r="B25" s="5"/>
      <c r="C25" s="60"/>
      <c r="D25" s="60"/>
      <c r="E25" s="60"/>
      <c r="F25" s="60"/>
      <c r="G25" s="60"/>
      <c r="H25" s="60"/>
      <c r="I25" s="60"/>
      <c r="J25" s="60"/>
      <c r="K25" s="60"/>
      <c r="L25" s="60"/>
      <c r="M25" s="62"/>
    </row>
    <row r="26" spans="1:15" s="1" customFormat="1">
      <c r="A26"/>
      <c r="B26" s="5"/>
      <c r="C26" s="28"/>
      <c r="D26" s="60"/>
      <c r="E26" s="118" t="str">
        <f>IF(C26="Yes","No VAT - Outside the Scope of VAT on obtaining the international organisation's valid Article 15(10) exemption certificate. Select 1Finance VAT code: Z - Zero Rated.",IF(C26="No","Proceed to Q3; Hit [TAB]",""))</f>
        <v/>
      </c>
      <c r="F26" s="135"/>
      <c r="G26" s="135"/>
      <c r="H26" s="135"/>
      <c r="I26" s="135"/>
      <c r="J26" s="135"/>
      <c r="K26" s="136"/>
      <c r="L26" s="60"/>
      <c r="M26" s="62"/>
    </row>
    <row r="27" spans="1:15" s="1" customFormat="1">
      <c r="A27"/>
      <c r="B27" s="5"/>
      <c r="C27" s="60"/>
      <c r="D27" s="60"/>
      <c r="E27" s="140"/>
      <c r="F27" s="141"/>
      <c r="G27" s="141"/>
      <c r="H27" s="141"/>
      <c r="I27" s="141"/>
      <c r="J27" s="141"/>
      <c r="K27" s="142"/>
      <c r="L27" s="60"/>
      <c r="M27" s="62"/>
    </row>
    <row r="28" spans="1:15" s="1" customFormat="1" ht="15.75" thickBot="1">
      <c r="A28"/>
      <c r="B28" s="8"/>
      <c r="C28" s="65"/>
      <c r="D28" s="65"/>
      <c r="E28" s="66"/>
      <c r="F28" s="65"/>
      <c r="G28" s="65"/>
      <c r="H28" s="65"/>
      <c r="I28" s="65"/>
      <c r="J28" s="65"/>
      <c r="K28" s="65"/>
      <c r="L28" s="65"/>
      <c r="M28" s="67"/>
    </row>
    <row r="29" spans="1:15" s="1" customFormat="1" ht="3.75" customHeight="1"/>
    <row r="30" spans="1:15" s="1" customFormat="1" ht="15.75" thickBot="1"/>
    <row r="31" spans="1:15" ht="15.75" hidden="1" thickBot="1">
      <c r="O31" s="24" t="s">
        <v>0</v>
      </c>
    </row>
    <row r="32" spans="1:15">
      <c r="B32" s="2"/>
      <c r="C32" s="3" t="str">
        <f>IF(C26="No","Question 3:","")</f>
        <v/>
      </c>
      <c r="D32" s="3"/>
      <c r="E32" s="3" t="str">
        <f>IF(C26="No","Will the custom programme be delivered to a UK Organisation?","")</f>
        <v/>
      </c>
      <c r="F32" s="3"/>
      <c r="G32" s="3"/>
      <c r="H32" s="3"/>
      <c r="I32" s="3"/>
      <c r="J32" s="3"/>
      <c r="K32" s="3"/>
      <c r="L32" s="3"/>
      <c r="M32" s="4"/>
      <c r="O32" s="24" t="s">
        <v>1</v>
      </c>
    </row>
    <row r="33" spans="2:15">
      <c r="B33" s="5"/>
      <c r="C33" s="6"/>
      <c r="D33" s="6"/>
      <c r="E33" s="6"/>
      <c r="F33" s="6"/>
      <c r="G33" s="6"/>
      <c r="H33" s="6"/>
      <c r="I33" s="6"/>
      <c r="J33" s="6"/>
      <c r="K33" s="6"/>
      <c r="L33" s="6"/>
      <c r="M33" s="7"/>
      <c r="O33" s="24" t="s">
        <v>2</v>
      </c>
    </row>
    <row r="34" spans="2:15">
      <c r="B34" s="5"/>
      <c r="C34" s="28"/>
      <c r="D34" s="86"/>
      <c r="E34" s="166" t="str">
        <f>IF(C34="Yes","Standard Rated VAT should be applied. If the supply is to a non-business organisation** then check if the program can be modified as an open program. If so, delivery could be by LSE hence exempt from VAT.",IF(C34="No","Proceed to Q4; Hit [TAB]",IF(C34="Don't know","Seek advice from the Tax Team","")))</f>
        <v/>
      </c>
      <c r="F34" s="166"/>
      <c r="G34" s="166"/>
      <c r="H34" s="166"/>
      <c r="I34" s="166"/>
      <c r="J34" s="166"/>
      <c r="K34" s="166"/>
      <c r="L34" s="6"/>
      <c r="M34" s="7"/>
    </row>
    <row r="35" spans="2:15">
      <c r="B35" s="5"/>
      <c r="C35" s="87"/>
      <c r="D35" s="6"/>
      <c r="E35" s="166"/>
      <c r="F35" s="166"/>
      <c r="G35" s="166"/>
      <c r="H35" s="166"/>
      <c r="I35" s="166"/>
      <c r="J35" s="166"/>
      <c r="K35" s="166"/>
      <c r="L35" s="6"/>
      <c r="M35" s="7"/>
    </row>
    <row r="36" spans="2:15">
      <c r="B36" s="5"/>
      <c r="C36" s="87"/>
      <c r="D36" s="6"/>
      <c r="E36" s="166"/>
      <c r="F36" s="166"/>
      <c r="G36" s="166"/>
      <c r="H36" s="166"/>
      <c r="I36" s="166"/>
      <c r="J36" s="166"/>
      <c r="K36" s="166"/>
      <c r="L36" s="6"/>
      <c r="M36" s="7"/>
    </row>
    <row r="37" spans="2:15" ht="3.75" customHeight="1" thickBot="1">
      <c r="B37" s="8"/>
      <c r="C37" s="9"/>
      <c r="D37" s="9"/>
      <c r="E37" s="10"/>
      <c r="F37" s="9"/>
      <c r="G37" s="9"/>
      <c r="H37" s="9"/>
      <c r="I37" s="9"/>
      <c r="J37" s="9"/>
      <c r="K37" s="9"/>
      <c r="L37" s="9"/>
      <c r="M37" s="11"/>
    </row>
    <row r="38" spans="2:15" ht="15.75" thickBot="1"/>
    <row r="39" spans="2:15">
      <c r="B39" s="14"/>
      <c r="C39" s="15" t="str">
        <f>IF(C26="No","Question 4:","")</f>
        <v/>
      </c>
      <c r="D39" s="15"/>
      <c r="E39" s="165" t="str">
        <f>IF(C34="No","Will the services performed by the LSEE be seen as being admission to an event outside the UK? This involves short term educational conferences or seminars where payment gives an individual or group the right to attend an event.","")</f>
        <v/>
      </c>
      <c r="F39" s="128"/>
      <c r="G39" s="128"/>
      <c r="H39" s="128"/>
      <c r="I39" s="128"/>
      <c r="J39" s="128"/>
      <c r="K39" s="128"/>
      <c r="L39" s="128"/>
      <c r="M39" s="16"/>
    </row>
    <row r="40" spans="2:15">
      <c r="B40" s="17"/>
      <c r="C40" s="18"/>
      <c r="D40" s="18"/>
      <c r="E40" s="97"/>
      <c r="F40" s="97"/>
      <c r="G40" s="97"/>
      <c r="H40" s="97"/>
      <c r="I40" s="97"/>
      <c r="J40" s="97"/>
      <c r="K40" s="97"/>
      <c r="L40" s="97"/>
      <c r="M40" s="19"/>
    </row>
    <row r="41" spans="2:15">
      <c r="B41" s="17"/>
      <c r="C41" s="18"/>
      <c r="D41" s="18"/>
      <c r="E41" s="97"/>
      <c r="F41" s="97"/>
      <c r="G41" s="97"/>
      <c r="H41" s="97"/>
      <c r="I41" s="97"/>
      <c r="J41" s="97"/>
      <c r="K41" s="97"/>
      <c r="L41" s="97"/>
      <c r="M41" s="19"/>
    </row>
    <row r="42" spans="2:15">
      <c r="B42" s="17"/>
      <c r="C42" s="18"/>
      <c r="D42" s="18"/>
      <c r="E42" s="18"/>
      <c r="F42" s="18"/>
      <c r="G42" s="18"/>
      <c r="H42" s="18"/>
      <c r="I42" s="18"/>
      <c r="J42" s="18"/>
      <c r="K42" s="18"/>
      <c r="L42" s="18"/>
      <c r="M42" s="19"/>
    </row>
    <row r="43" spans="2:15" ht="15" customHeight="1">
      <c r="B43" s="17"/>
      <c r="C43" s="28"/>
      <c r="D43" s="18"/>
      <c r="E43" s="107" t="str">
        <f>IF(C43="Yes","Seek advice from Tax Team. This could potentially involve establishing an entity and applying for VAT Registration in that country.",IF(C43="No","Proceed to Q5; Hit [TAB]",""))</f>
        <v/>
      </c>
      <c r="F43" s="149"/>
      <c r="G43" s="149"/>
      <c r="H43" s="149"/>
      <c r="I43" s="149"/>
      <c r="J43" s="149"/>
      <c r="K43" s="149"/>
      <c r="L43" s="150"/>
      <c r="M43" s="19"/>
    </row>
    <row r="44" spans="2:15" ht="15" customHeight="1">
      <c r="B44" s="17"/>
      <c r="C44" s="18"/>
      <c r="D44" s="18"/>
      <c r="E44" s="151"/>
      <c r="F44" s="152"/>
      <c r="G44" s="152"/>
      <c r="H44" s="152"/>
      <c r="I44" s="152"/>
      <c r="J44" s="152"/>
      <c r="K44" s="152"/>
      <c r="L44" s="153"/>
      <c r="M44" s="19"/>
    </row>
    <row r="45" spans="2:15" ht="15.75" thickBot="1">
      <c r="B45" s="20"/>
      <c r="C45" s="21"/>
      <c r="D45" s="21"/>
      <c r="E45" s="22"/>
      <c r="F45" s="21"/>
      <c r="G45" s="21"/>
      <c r="H45" s="21"/>
      <c r="I45" s="21"/>
      <c r="J45" s="21"/>
      <c r="K45" s="21"/>
      <c r="L45" s="21"/>
      <c r="M45" s="23"/>
    </row>
    <row r="46" spans="2:15" ht="15.75" thickBot="1"/>
    <row r="47" spans="2:15">
      <c r="B47" s="14"/>
      <c r="C47" s="15" t="str">
        <f>IF(C43="No","Question 5:","")</f>
        <v/>
      </c>
      <c r="D47" s="15"/>
      <c r="E47" s="15" t="str">
        <f>IF(C43="No","Does the recipient of the custom programme conduct business activities?","")</f>
        <v/>
      </c>
      <c r="F47" s="15"/>
      <c r="G47" s="15"/>
      <c r="H47" s="15"/>
      <c r="I47" s="15"/>
      <c r="J47" s="15"/>
      <c r="K47" s="15"/>
      <c r="L47" s="15"/>
      <c r="M47" s="16"/>
    </row>
    <row r="48" spans="2:15">
      <c r="B48" s="17"/>
      <c r="C48" s="18"/>
      <c r="D48" s="18"/>
      <c r="E48" s="18"/>
      <c r="F48" s="18"/>
      <c r="G48" s="18"/>
      <c r="H48" s="18"/>
      <c r="I48" s="18"/>
      <c r="J48" s="18"/>
      <c r="K48" s="18"/>
      <c r="L48" s="18"/>
      <c r="M48" s="19"/>
    </row>
    <row r="49" spans="2:13">
      <c r="B49" s="17"/>
      <c r="C49" s="28"/>
      <c r="D49" s="18"/>
      <c r="E49" s="107" t="str">
        <f>IF(C49="Yes","Obtain Customer's VAT Registration number (&amp;Validate on Europa Website) or alternative evidence*. Zero Rated VAT to be applied. Select 1Finance VAT code: Z - Zero Rated.",IF(C49="No","Proceed to Q6; Hit [TAB]",""))</f>
        <v/>
      </c>
      <c r="F49" s="149"/>
      <c r="G49" s="149"/>
      <c r="H49" s="149"/>
      <c r="I49" s="149"/>
      <c r="J49" s="149"/>
      <c r="K49" s="149"/>
      <c r="L49" s="150"/>
      <c r="M49" s="19"/>
    </row>
    <row r="50" spans="2:13">
      <c r="B50" s="17"/>
      <c r="C50" s="18"/>
      <c r="D50" s="18"/>
      <c r="E50" s="151"/>
      <c r="F50" s="152"/>
      <c r="G50" s="152"/>
      <c r="H50" s="152"/>
      <c r="I50" s="152"/>
      <c r="J50" s="152"/>
      <c r="K50" s="152"/>
      <c r="L50" s="153"/>
      <c r="M50" s="19"/>
    </row>
    <row r="51" spans="2:13" ht="6" customHeight="1" thickBot="1">
      <c r="B51" s="20"/>
      <c r="C51" s="21"/>
      <c r="D51" s="21"/>
      <c r="E51" s="22"/>
      <c r="F51" s="21"/>
      <c r="G51" s="21"/>
      <c r="H51" s="21"/>
      <c r="I51" s="21"/>
      <c r="J51" s="21"/>
      <c r="K51" s="21"/>
      <c r="L51" s="21"/>
      <c r="M51" s="23"/>
    </row>
    <row r="52" spans="2:13" ht="15.75" thickBot="1"/>
    <row r="53" spans="2:13">
      <c r="B53" s="14"/>
      <c r="C53" s="15" t="str">
        <f>IF(C49="No","Question 6:","")</f>
        <v/>
      </c>
      <c r="D53" s="15"/>
      <c r="E53" s="158" t="str">
        <f>IF(C49="No","Some customers may have non-business aswell as business activities. Are we able to obtain the recipients VAT registration number (or alternative evidence) to demonstrate that they have business activities?","")</f>
        <v/>
      </c>
      <c r="F53" s="158"/>
      <c r="G53" s="158"/>
      <c r="H53" s="158"/>
      <c r="I53" s="158"/>
      <c r="J53" s="158"/>
      <c r="K53" s="158"/>
      <c r="L53" s="158"/>
      <c r="M53" s="159"/>
    </row>
    <row r="54" spans="2:13">
      <c r="B54" s="17"/>
      <c r="C54" s="18"/>
      <c r="D54" s="18"/>
      <c r="E54" s="160"/>
      <c r="F54" s="160"/>
      <c r="G54" s="160"/>
      <c r="H54" s="160"/>
      <c r="I54" s="160"/>
      <c r="J54" s="160"/>
      <c r="K54" s="160"/>
      <c r="L54" s="160"/>
      <c r="M54" s="161"/>
    </row>
    <row r="55" spans="2:13">
      <c r="B55" s="17"/>
      <c r="C55" s="18"/>
      <c r="D55" s="18"/>
      <c r="E55" s="18"/>
      <c r="F55" s="18"/>
      <c r="G55" s="18"/>
      <c r="H55" s="18"/>
      <c r="I55" s="18"/>
      <c r="J55" s="18"/>
      <c r="K55" s="18"/>
      <c r="L55" s="18"/>
      <c r="M55" s="19"/>
    </row>
    <row r="56" spans="2:13" ht="14.25" customHeight="1">
      <c r="B56" s="17"/>
      <c r="C56" s="28"/>
      <c r="D56" s="18"/>
      <c r="E56" s="107" t="str">
        <f>IF(C56="Yes","No VAT to be applied. Place of supply where the customer is based. Select 1Finance VAT code: Z - Zero Rated.",IF(C56="No","Standard rated VAT to be applied.",""))</f>
        <v/>
      </c>
      <c r="F56" s="156"/>
      <c r="G56" s="156"/>
      <c r="H56" s="156"/>
      <c r="I56" s="156"/>
      <c r="J56" s="156"/>
      <c r="K56" s="156"/>
      <c r="L56" s="157"/>
      <c r="M56" s="19"/>
    </row>
    <row r="57" spans="2:13" ht="14.25" customHeight="1">
      <c r="B57" s="17"/>
      <c r="C57" s="18"/>
      <c r="D57" s="18"/>
      <c r="E57" s="162"/>
      <c r="F57" s="163"/>
      <c r="G57" s="163"/>
      <c r="H57" s="163"/>
      <c r="I57" s="163"/>
      <c r="J57" s="163"/>
      <c r="K57" s="163"/>
      <c r="L57" s="164"/>
      <c r="M57" s="19"/>
    </row>
    <row r="58" spans="2:13" ht="15.75" thickBot="1">
      <c r="B58" s="20"/>
      <c r="C58" s="21"/>
      <c r="D58" s="21"/>
      <c r="E58" s="21"/>
      <c r="F58" s="21"/>
      <c r="G58" s="21"/>
      <c r="H58" s="21"/>
      <c r="I58" s="21"/>
      <c r="J58" s="21"/>
      <c r="K58" s="21"/>
      <c r="L58" s="21"/>
      <c r="M58" s="23"/>
    </row>
    <row r="59" spans="2:13" ht="15.75" thickBot="1"/>
    <row r="60" spans="2:13">
      <c r="B60" s="14"/>
      <c r="C60" s="15"/>
      <c r="D60" s="53" t="s">
        <v>290</v>
      </c>
      <c r="E60" s="15"/>
      <c r="F60" s="15"/>
      <c r="G60" s="15"/>
      <c r="H60" s="15"/>
      <c r="I60" s="15"/>
      <c r="J60" s="15"/>
      <c r="K60" s="15"/>
      <c r="L60" s="15"/>
      <c r="M60" s="16"/>
    </row>
    <row r="61" spans="2:13">
      <c r="B61" s="17"/>
      <c r="C61" s="18"/>
      <c r="D61" s="116"/>
      <c r="E61" s="117"/>
      <c r="F61" s="117"/>
      <c r="G61" s="117"/>
      <c r="H61" s="117"/>
      <c r="I61" s="117"/>
      <c r="J61" s="117"/>
      <c r="K61" s="117"/>
      <c r="L61" s="18"/>
      <c r="M61" s="19"/>
    </row>
    <row r="62" spans="2:13">
      <c r="B62" s="17"/>
      <c r="C62" s="18"/>
      <c r="D62" s="117"/>
      <c r="E62" s="117"/>
      <c r="F62" s="117"/>
      <c r="G62" s="117"/>
      <c r="H62" s="117"/>
      <c r="I62" s="117"/>
      <c r="J62" s="117"/>
      <c r="K62" s="117"/>
      <c r="L62" s="18"/>
      <c r="M62" s="19"/>
    </row>
    <row r="63" spans="2:13">
      <c r="B63" s="17"/>
      <c r="C63" s="18"/>
      <c r="D63" s="117"/>
      <c r="E63" s="117"/>
      <c r="F63" s="117"/>
      <c r="G63" s="117"/>
      <c r="H63" s="117"/>
      <c r="I63" s="117"/>
      <c r="J63" s="117"/>
      <c r="K63" s="117"/>
      <c r="L63" s="18"/>
      <c r="M63" s="19"/>
    </row>
    <row r="64" spans="2:13" ht="15.75" thickBot="1">
      <c r="B64" s="20"/>
      <c r="C64" s="21"/>
      <c r="D64" s="21"/>
      <c r="E64" s="22"/>
      <c r="F64" s="21"/>
      <c r="G64" s="21"/>
      <c r="H64" s="21"/>
      <c r="I64" s="21"/>
      <c r="J64" s="21"/>
      <c r="K64" s="21"/>
      <c r="L64" s="21"/>
      <c r="M64" s="23"/>
    </row>
    <row r="66" spans="2:15">
      <c r="C66" s="1" t="s">
        <v>9</v>
      </c>
    </row>
    <row r="67" spans="2:15" ht="15" customHeight="1"/>
    <row r="68" spans="2:15" ht="18.75" customHeight="1">
      <c r="C68" s="81" t="s">
        <v>347</v>
      </c>
    </row>
    <row r="69" spans="2:15" ht="26.25">
      <c r="B69" s="43"/>
      <c r="C69" s="82" t="s">
        <v>348</v>
      </c>
    </row>
    <row r="70" spans="2:15" ht="18">
      <c r="B70" s="44"/>
      <c r="C70" s="48"/>
    </row>
    <row r="71" spans="2:15" ht="18">
      <c r="B71" s="45"/>
      <c r="C71" s="83" t="s">
        <v>349</v>
      </c>
    </row>
    <row r="72" spans="2:15" ht="18">
      <c r="B72" s="45"/>
      <c r="C72" s="47"/>
    </row>
    <row r="73" spans="2:15" ht="43.35" customHeight="1">
      <c r="B73" s="44"/>
      <c r="C73" s="168" t="s">
        <v>350</v>
      </c>
      <c r="D73" s="168"/>
      <c r="E73" s="168"/>
      <c r="F73" s="84" t="s">
        <v>351</v>
      </c>
      <c r="G73" s="169" t="s">
        <v>352</v>
      </c>
      <c r="H73" s="169"/>
      <c r="I73" s="169"/>
      <c r="J73" s="169"/>
      <c r="K73" s="169" t="s">
        <v>353</v>
      </c>
      <c r="L73" s="169"/>
      <c r="M73" s="89"/>
      <c r="N73" s="89"/>
      <c r="O73" s="89"/>
    </row>
    <row r="74" spans="2:15" ht="18">
      <c r="B74" s="45"/>
      <c r="C74" t="s">
        <v>357</v>
      </c>
      <c r="E74" s="88"/>
      <c r="F74" s="85" t="s">
        <v>354</v>
      </c>
      <c r="G74" s="170" t="s">
        <v>358</v>
      </c>
      <c r="H74" s="170"/>
      <c r="I74" s="170"/>
      <c r="J74" s="170"/>
      <c r="K74" s="170" t="s">
        <v>356</v>
      </c>
      <c r="L74" s="170"/>
      <c r="M74" s="88"/>
      <c r="N74" s="88"/>
      <c r="O74" s="88"/>
    </row>
    <row r="75" spans="2:15">
      <c r="C75" s="167" t="s">
        <v>359</v>
      </c>
      <c r="D75" s="167"/>
      <c r="E75" s="167"/>
      <c r="F75" s="85" t="s">
        <v>354</v>
      </c>
      <c r="G75" s="170" t="s">
        <v>358</v>
      </c>
      <c r="H75" s="170"/>
      <c r="I75" s="170"/>
      <c r="J75" s="170"/>
      <c r="K75" s="170" t="s">
        <v>356</v>
      </c>
      <c r="L75" s="170"/>
      <c r="M75" s="88"/>
      <c r="N75" s="88"/>
      <c r="O75" s="88"/>
    </row>
    <row r="76" spans="2:15">
      <c r="C76" s="167" t="s">
        <v>360</v>
      </c>
      <c r="D76" s="167"/>
      <c r="E76" s="167"/>
      <c r="F76" s="85" t="s">
        <v>354</v>
      </c>
      <c r="G76" s="170" t="s">
        <v>361</v>
      </c>
      <c r="H76" s="170"/>
      <c r="I76" s="170"/>
      <c r="J76" s="170"/>
      <c r="K76" s="170" t="s">
        <v>356</v>
      </c>
      <c r="L76" s="170"/>
      <c r="M76" s="88"/>
      <c r="N76" s="88"/>
      <c r="O76" s="88"/>
    </row>
    <row r="77" spans="2:15">
      <c r="C77" s="167" t="s">
        <v>362</v>
      </c>
      <c r="D77" s="167"/>
      <c r="E77" s="167"/>
      <c r="F77" s="85" t="s">
        <v>354</v>
      </c>
      <c r="G77" s="170" t="s">
        <v>361</v>
      </c>
      <c r="H77" s="170"/>
      <c r="I77" s="170"/>
      <c r="J77" s="170"/>
      <c r="K77" s="170" t="s">
        <v>356</v>
      </c>
      <c r="L77" s="170"/>
      <c r="M77" s="88"/>
      <c r="N77" s="88"/>
      <c r="O77" s="88"/>
    </row>
    <row r="78" spans="2:15">
      <c r="C78" s="167" t="s">
        <v>363</v>
      </c>
      <c r="D78" s="167"/>
      <c r="E78" s="167"/>
      <c r="F78" s="85" t="s">
        <v>354</v>
      </c>
      <c r="G78" s="170" t="s">
        <v>361</v>
      </c>
      <c r="H78" s="170"/>
      <c r="I78" s="170"/>
      <c r="J78" s="170"/>
      <c r="K78" s="170" t="s">
        <v>356</v>
      </c>
      <c r="L78" s="170"/>
      <c r="M78" s="88"/>
      <c r="N78" s="88"/>
      <c r="O78" s="88"/>
    </row>
    <row r="79" spans="2:15">
      <c r="C79" s="167" t="s">
        <v>364</v>
      </c>
      <c r="D79" s="167"/>
      <c r="E79" s="167"/>
      <c r="F79" s="85" t="s">
        <v>354</v>
      </c>
      <c r="G79" s="170" t="s">
        <v>361</v>
      </c>
      <c r="H79" s="170"/>
      <c r="I79" s="170"/>
      <c r="J79" s="170"/>
      <c r="K79" s="170" t="s">
        <v>356</v>
      </c>
      <c r="L79" s="170"/>
      <c r="M79" s="88"/>
      <c r="N79" s="88"/>
      <c r="O79" s="88"/>
    </row>
    <row r="80" spans="2:15">
      <c r="C80" s="167" t="s">
        <v>365</v>
      </c>
      <c r="D80" s="167"/>
      <c r="E80" s="167"/>
      <c r="F80" s="85" t="s">
        <v>354</v>
      </c>
      <c r="G80" s="170" t="s">
        <v>355</v>
      </c>
      <c r="H80" s="170"/>
      <c r="I80" s="170"/>
      <c r="J80" s="170"/>
      <c r="K80" s="170" t="s">
        <v>356</v>
      </c>
      <c r="L80" s="170"/>
      <c r="M80" s="88"/>
      <c r="N80" s="88"/>
      <c r="O80" s="88"/>
    </row>
    <row r="81" spans="3:15">
      <c r="C81" s="167" t="s">
        <v>169</v>
      </c>
      <c r="D81" s="167"/>
      <c r="E81" s="167"/>
      <c r="F81" s="85" t="s">
        <v>354</v>
      </c>
      <c r="G81" s="170" t="s">
        <v>355</v>
      </c>
      <c r="H81" s="170"/>
      <c r="I81" s="170"/>
      <c r="J81" s="170"/>
      <c r="K81" s="170" t="s">
        <v>356</v>
      </c>
      <c r="L81" s="170"/>
      <c r="M81" s="88"/>
      <c r="N81" s="88"/>
      <c r="O81" s="88"/>
    </row>
  </sheetData>
  <mergeCells count="37">
    <mergeCell ref="G81:J81"/>
    <mergeCell ref="K73:L73"/>
    <mergeCell ref="K74:L74"/>
    <mergeCell ref="K75:L75"/>
    <mergeCell ref="K76:L76"/>
    <mergeCell ref="K77:L77"/>
    <mergeCell ref="K78:L78"/>
    <mergeCell ref="K79:L79"/>
    <mergeCell ref="K80:L80"/>
    <mergeCell ref="K81:L81"/>
    <mergeCell ref="G76:J76"/>
    <mergeCell ref="G77:J77"/>
    <mergeCell ref="G78:J78"/>
    <mergeCell ref="G79:J79"/>
    <mergeCell ref="G80:J80"/>
    <mergeCell ref="G74:J74"/>
    <mergeCell ref="G73:J73"/>
    <mergeCell ref="G75:J75"/>
    <mergeCell ref="C75:E75"/>
    <mergeCell ref="C76:E76"/>
    <mergeCell ref="C77:E77"/>
    <mergeCell ref="C78:E78"/>
    <mergeCell ref="C73:E73"/>
    <mergeCell ref="C79:E79"/>
    <mergeCell ref="C80:E80"/>
    <mergeCell ref="C81:E81"/>
    <mergeCell ref="D61:K63"/>
    <mergeCell ref="E15:K16"/>
    <mergeCell ref="E49:L50"/>
    <mergeCell ref="E56:L57"/>
    <mergeCell ref="H2:J3"/>
    <mergeCell ref="E22:K24"/>
    <mergeCell ref="E26:K27"/>
    <mergeCell ref="E43:L44"/>
    <mergeCell ref="E39:L41"/>
    <mergeCell ref="E34:K36"/>
    <mergeCell ref="E53:M54"/>
  </mergeCells>
  <dataValidations count="4">
    <dataValidation type="list" allowBlank="1" showInputMessage="1" showErrorMessage="1" sqref="C28:D28" xr:uid="{00000000-0002-0000-0B00-000000000000}">
      <formula1>$N$9:$N$19</formula1>
    </dataValidation>
    <dataValidation type="list" allowBlank="1" showInputMessage="1" showErrorMessage="1" sqref="C64" xr:uid="{00000000-0002-0000-0B00-000001000000}">
      <formula1>$N$31:$N$32</formula1>
    </dataValidation>
    <dataValidation type="list" allowBlank="1" showInputMessage="1" showErrorMessage="1" promptTitle="Step 1" prompt="Please select from the following options" sqref="C15" xr:uid="{00000000-0002-0000-0B00-000002000000}">
      <formula1>$O$31:$O$33</formula1>
    </dataValidation>
    <dataValidation type="list" allowBlank="1" showInputMessage="1" showErrorMessage="1" sqref="C51:D52 C43 C45:D45 C37:D37 C26 C34:C36 C17:D17 C49 C56 C58" xr:uid="{00000000-0002-0000-0B00-000003000000}">
      <formula1>$O$31:$O$32</formula1>
    </dataValidation>
  </dataValidations>
  <hyperlinks>
    <hyperlink ref="H2:J3" location="Menu!A1" display="Return to Main Menu" xr:uid="{00000000-0004-0000-0B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O54"/>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7" width="11.5703125" customWidth="1"/>
    <col min="8" max="8" width="9.85546875" customWidth="1"/>
    <col min="9" max="10" width="15" customWidth="1"/>
    <col min="11" max="11" width="12.42578125" customWidth="1"/>
    <col min="12" max="12" width="13.5703125" customWidth="1"/>
    <col min="13" max="13" width="12.42578125" customWidth="1"/>
  </cols>
  <sheetData>
    <row r="1" spans="2:15" ht="9.75" customHeight="1" thickBot="1"/>
    <row r="2" spans="2:15" ht="16.5" customHeight="1">
      <c r="H2" s="90" t="s">
        <v>15</v>
      </c>
      <c r="I2" s="91"/>
      <c r="J2" s="92"/>
    </row>
    <row r="3" spans="2:15" ht="16.5" customHeight="1" thickBot="1">
      <c r="H3" s="93"/>
      <c r="I3" s="94"/>
      <c r="J3" s="95"/>
    </row>
    <row r="4" spans="2:15" s="1" customFormat="1" ht="33.75">
      <c r="C4" s="27" t="s">
        <v>327</v>
      </c>
      <c r="D4" s="26"/>
      <c r="E4" s="26"/>
      <c r="F4" s="26"/>
      <c r="G4" s="26"/>
    </row>
    <row r="5" spans="2:15" s="1" customFormat="1"/>
    <row r="6" spans="2:15" s="1" customFormat="1">
      <c r="C6" s="1" t="s">
        <v>8</v>
      </c>
    </row>
    <row r="7" spans="2:15" s="1" customFormat="1">
      <c r="C7" s="1" t="s">
        <v>7</v>
      </c>
    </row>
    <row r="8" spans="2:15" ht="15.75" thickBot="1">
      <c r="O8" s="24" t="s">
        <v>0</v>
      </c>
    </row>
    <row r="9" spans="2:15">
      <c r="B9" s="2"/>
      <c r="C9" s="3" t="s">
        <v>3</v>
      </c>
      <c r="D9" s="3"/>
      <c r="E9" s="3" t="s">
        <v>328</v>
      </c>
      <c r="F9" s="3"/>
      <c r="G9" s="3"/>
      <c r="H9" s="3"/>
      <c r="I9" s="3"/>
      <c r="J9" s="3"/>
      <c r="K9" s="3"/>
      <c r="L9" s="3"/>
      <c r="M9" s="4"/>
      <c r="O9" s="24" t="s">
        <v>1</v>
      </c>
    </row>
    <row r="10" spans="2:15">
      <c r="B10" s="5"/>
      <c r="C10" s="6"/>
      <c r="D10" s="6"/>
      <c r="E10" s="6"/>
      <c r="F10" s="6"/>
      <c r="G10" s="6"/>
      <c r="H10" s="6"/>
      <c r="I10" s="6"/>
      <c r="J10" s="6"/>
      <c r="K10" s="6"/>
      <c r="L10" s="6"/>
      <c r="M10" s="7"/>
      <c r="O10" s="24" t="s">
        <v>2</v>
      </c>
    </row>
    <row r="11" spans="2:15">
      <c r="B11" s="5"/>
      <c r="C11" s="28"/>
      <c r="D11" s="6"/>
      <c r="E11" s="25" t="str">
        <f>IF(C11="Yes","Standard Rated VAT should be applied",IF(C11="Don't know","Seek advice from the Tax Team",IF(C11="No","Proceed to Q2; Hit [TAB]","")))</f>
        <v/>
      </c>
      <c r="F11" s="12"/>
      <c r="G11" s="12"/>
      <c r="H11" s="12"/>
      <c r="I11" s="12"/>
      <c r="J11" s="12"/>
      <c r="K11" s="13"/>
      <c r="L11" s="6"/>
      <c r="M11" s="7"/>
    </row>
    <row r="12" spans="2:15" ht="3.75" customHeight="1" thickBot="1">
      <c r="B12" s="8"/>
      <c r="C12" s="9"/>
      <c r="D12" s="9"/>
      <c r="E12" s="10"/>
      <c r="F12" s="9"/>
      <c r="G12" s="9"/>
      <c r="H12" s="9"/>
      <c r="I12" s="9"/>
      <c r="J12" s="9"/>
      <c r="K12" s="9"/>
      <c r="L12" s="9"/>
      <c r="M12" s="11"/>
    </row>
    <row r="13" spans="2:15" ht="15.75" thickBot="1"/>
    <row r="14" spans="2:15">
      <c r="B14" s="2"/>
      <c r="C14" s="3" t="str">
        <f>IF(C11="No","Question 2:","")</f>
        <v/>
      </c>
      <c r="D14" s="3"/>
      <c r="E14" s="3" t="str">
        <f>IF(C11="No","Is the supply to an Organisation based in another EU Country?","")</f>
        <v/>
      </c>
      <c r="F14" s="3"/>
      <c r="G14" s="3"/>
      <c r="H14" s="3"/>
      <c r="I14" s="3"/>
      <c r="J14" s="3"/>
      <c r="K14" s="3"/>
      <c r="L14" s="3"/>
      <c r="M14" s="4"/>
    </row>
    <row r="15" spans="2:15">
      <c r="B15" s="5"/>
      <c r="C15" s="6"/>
      <c r="D15" s="6"/>
      <c r="E15" s="6"/>
      <c r="F15" s="6"/>
      <c r="G15" s="6"/>
      <c r="H15" s="6"/>
      <c r="I15" s="6"/>
      <c r="J15" s="6"/>
      <c r="K15" s="6"/>
      <c r="L15" s="6"/>
      <c r="M15" s="7"/>
    </row>
    <row r="16" spans="2:15">
      <c r="B16" s="5"/>
      <c r="C16" s="28"/>
      <c r="D16" s="6"/>
      <c r="E16" s="107" t="str">
        <f>IF(C16="Yes","Obtain Customer's VAT Registration number (&amp;Validate on Europa Website). Select 1Finance VAT Code: RS Reverse Charge VAT.",IF(C16="No","Proceed to Q3; Hit [TAB]",IF(C16="Don't know","Seek advice from the Tax Team","")))</f>
        <v/>
      </c>
      <c r="F16" s="149"/>
      <c r="G16" s="149"/>
      <c r="H16" s="149"/>
      <c r="I16" s="149"/>
      <c r="J16" s="149"/>
      <c r="K16" s="150"/>
      <c r="L16" s="6"/>
      <c r="M16" s="7"/>
    </row>
    <row r="17" spans="2:13">
      <c r="B17" s="5"/>
      <c r="C17" s="6"/>
      <c r="D17" s="6"/>
      <c r="E17" s="151"/>
      <c r="F17" s="152"/>
      <c r="G17" s="152"/>
      <c r="H17" s="152"/>
      <c r="I17" s="152"/>
      <c r="J17" s="152"/>
      <c r="K17" s="153"/>
      <c r="L17" s="6"/>
      <c r="M17" s="7"/>
    </row>
    <row r="18" spans="2:13" ht="6" customHeight="1" thickBot="1">
      <c r="B18" s="8"/>
      <c r="C18" s="9"/>
      <c r="D18" s="9"/>
      <c r="E18" s="10"/>
      <c r="F18" s="9"/>
      <c r="G18" s="9"/>
      <c r="H18" s="9"/>
      <c r="I18" s="9"/>
      <c r="J18" s="9"/>
      <c r="K18" s="9"/>
      <c r="L18" s="9"/>
      <c r="M18" s="11"/>
    </row>
    <row r="19" spans="2:13" ht="15.75" thickBot="1"/>
    <row r="20" spans="2:13">
      <c r="B20" s="14"/>
      <c r="C20" s="15" t="str">
        <f>IF(C16="No","Question 3:","")</f>
        <v/>
      </c>
      <c r="D20" s="15"/>
      <c r="E20" s="15" t="str">
        <f>IF(C16="No","Is the supply to an Organisation based in a Country outside the EU??","")</f>
        <v/>
      </c>
      <c r="F20" s="15"/>
      <c r="G20" s="15"/>
      <c r="H20" s="15"/>
      <c r="I20" s="15"/>
      <c r="J20" s="15"/>
      <c r="K20" s="15"/>
      <c r="L20" s="15"/>
      <c r="M20" s="16"/>
    </row>
    <row r="21" spans="2:13">
      <c r="B21" s="17"/>
      <c r="C21" s="18"/>
      <c r="D21" s="18"/>
      <c r="E21" s="18"/>
      <c r="F21" s="18"/>
      <c r="G21" s="18"/>
      <c r="H21" s="18"/>
      <c r="I21" s="18"/>
      <c r="J21" s="18"/>
      <c r="K21" s="18"/>
      <c r="L21" s="18"/>
      <c r="M21" s="19"/>
    </row>
    <row r="22" spans="2:13">
      <c r="B22" s="17"/>
      <c r="C22" s="28"/>
      <c r="D22" s="18"/>
      <c r="E22" s="124" t="str">
        <f>IF(C22="Yes","Zero Rated VAT to be applied. Place of supply is where the customer is based",IF(C22="No","Seek advice from the Tax Team",""))</f>
        <v/>
      </c>
      <c r="F22" s="125"/>
      <c r="G22" s="125"/>
      <c r="H22" s="125"/>
      <c r="I22" s="125"/>
      <c r="J22" s="125"/>
      <c r="K22" s="125"/>
      <c r="L22" s="126"/>
      <c r="M22" s="19"/>
    </row>
    <row r="23" spans="2:13" ht="6" customHeight="1" thickBot="1">
      <c r="B23" s="20"/>
      <c r="C23" s="21"/>
      <c r="D23" s="21"/>
      <c r="E23" s="22"/>
      <c r="F23" s="21"/>
      <c r="G23" s="21"/>
      <c r="H23" s="21"/>
      <c r="I23" s="21"/>
      <c r="J23" s="21"/>
      <c r="K23" s="21"/>
      <c r="L23" s="21"/>
      <c r="M23" s="23"/>
    </row>
    <row r="24" spans="2:13" ht="15.75" thickBot="1"/>
    <row r="25" spans="2:13">
      <c r="B25" s="14"/>
      <c r="C25" s="15"/>
      <c r="D25" s="53" t="s">
        <v>290</v>
      </c>
      <c r="E25" s="15"/>
      <c r="F25" s="15"/>
      <c r="G25" s="15"/>
      <c r="H25" s="15"/>
      <c r="I25" s="15"/>
      <c r="J25" s="15"/>
      <c r="K25" s="15"/>
      <c r="L25" s="15"/>
      <c r="M25" s="16"/>
    </row>
    <row r="26" spans="2:13">
      <c r="B26" s="17"/>
      <c r="C26" s="18"/>
      <c r="D26" s="116"/>
      <c r="E26" s="117"/>
      <c r="F26" s="117"/>
      <c r="G26" s="117"/>
      <c r="H26" s="117"/>
      <c r="I26" s="117"/>
      <c r="J26" s="117"/>
      <c r="K26" s="117"/>
      <c r="L26" s="18"/>
      <c r="M26" s="19"/>
    </row>
    <row r="27" spans="2:13">
      <c r="B27" s="17"/>
      <c r="C27" s="18"/>
      <c r="D27" s="117"/>
      <c r="E27" s="117"/>
      <c r="F27" s="117"/>
      <c r="G27" s="117"/>
      <c r="H27" s="117"/>
      <c r="I27" s="117"/>
      <c r="J27" s="117"/>
      <c r="K27" s="117"/>
      <c r="L27" s="18"/>
      <c r="M27" s="19"/>
    </row>
    <row r="28" spans="2:13">
      <c r="B28" s="17"/>
      <c r="C28" s="18"/>
      <c r="D28" s="117"/>
      <c r="E28" s="117"/>
      <c r="F28" s="117"/>
      <c r="G28" s="117"/>
      <c r="H28" s="117"/>
      <c r="I28" s="117"/>
      <c r="J28" s="117"/>
      <c r="K28" s="117"/>
      <c r="L28" s="18"/>
      <c r="M28" s="19"/>
    </row>
    <row r="29" spans="2:13" ht="15.75" thickBot="1">
      <c r="B29" s="20"/>
      <c r="C29" s="21"/>
      <c r="D29" s="21"/>
      <c r="E29" s="22"/>
      <c r="F29" s="21"/>
      <c r="G29" s="21"/>
      <c r="H29" s="21"/>
      <c r="I29" s="21"/>
      <c r="J29" s="21"/>
      <c r="K29" s="21"/>
      <c r="L29" s="21"/>
      <c r="M29" s="23"/>
    </row>
    <row r="31" spans="2:13">
      <c r="C31" s="1" t="s">
        <v>9</v>
      </c>
    </row>
    <row r="33" spans="2:13">
      <c r="C33" s="1" t="s">
        <v>275</v>
      </c>
    </row>
    <row r="34" spans="2:13">
      <c r="B34" s="129" t="s">
        <v>276</v>
      </c>
      <c r="C34" s="129"/>
      <c r="D34" s="129"/>
      <c r="E34" s="129"/>
      <c r="F34" s="129"/>
      <c r="G34" s="129"/>
      <c r="H34" s="129"/>
      <c r="I34" s="129"/>
      <c r="J34" s="129"/>
      <c r="K34" s="129"/>
      <c r="L34" s="129"/>
      <c r="M34" s="129"/>
    </row>
    <row r="35" spans="2:13">
      <c r="B35" s="129"/>
      <c r="C35" s="129"/>
      <c r="D35" s="129"/>
      <c r="E35" s="129"/>
      <c r="F35" s="129"/>
      <c r="G35" s="129"/>
      <c r="H35" s="129"/>
      <c r="I35" s="129"/>
      <c r="J35" s="129"/>
      <c r="K35" s="129"/>
      <c r="L35" s="129"/>
      <c r="M35" s="129"/>
    </row>
    <row r="36" spans="2:13">
      <c r="B36" s="129"/>
      <c r="C36" s="129"/>
      <c r="D36" s="129"/>
      <c r="E36" s="129"/>
      <c r="F36" s="129"/>
      <c r="G36" s="129"/>
      <c r="H36" s="129"/>
      <c r="I36" s="129"/>
      <c r="J36" s="129"/>
      <c r="K36" s="129"/>
      <c r="L36" s="129"/>
      <c r="M36" s="129"/>
    </row>
    <row r="37" spans="2:13">
      <c r="B37" s="129"/>
      <c r="C37" s="129"/>
      <c r="D37" s="129"/>
      <c r="E37" s="129"/>
      <c r="F37" s="129"/>
      <c r="G37" s="129"/>
      <c r="H37" s="129"/>
      <c r="I37" s="129"/>
      <c r="J37" s="129"/>
      <c r="K37" s="129"/>
      <c r="L37" s="129"/>
      <c r="M37" s="129"/>
    </row>
    <row r="38" spans="2:13">
      <c r="B38" s="130" t="s">
        <v>277</v>
      </c>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42"/>
      <c r="C41" s="42"/>
      <c r="D41" s="42"/>
      <c r="E41" s="42"/>
      <c r="F41" s="42"/>
      <c r="G41" s="42"/>
      <c r="H41" s="42"/>
      <c r="I41" s="42"/>
      <c r="J41" s="42"/>
      <c r="K41" s="42"/>
      <c r="L41" s="42"/>
      <c r="M41" s="42"/>
    </row>
    <row r="42" spans="2:13">
      <c r="B42" s="131" t="s">
        <v>278</v>
      </c>
      <c r="C42" s="97"/>
      <c r="D42" s="97"/>
      <c r="E42" s="97"/>
      <c r="F42" s="97"/>
      <c r="G42" s="97"/>
      <c r="H42" s="97"/>
      <c r="I42" s="97"/>
      <c r="J42" s="97"/>
      <c r="K42" s="97"/>
      <c r="L42" s="97"/>
      <c r="M42" s="97"/>
    </row>
    <row r="44" spans="2:13">
      <c r="B44" s="129" t="s">
        <v>279</v>
      </c>
      <c r="C44" s="129"/>
      <c r="D44" s="129"/>
      <c r="E44" s="129"/>
      <c r="F44" s="129"/>
      <c r="G44" s="129"/>
      <c r="H44" s="129"/>
      <c r="I44" s="129"/>
      <c r="J44" s="129"/>
      <c r="K44" s="129"/>
      <c r="L44" s="129"/>
      <c r="M44" s="129"/>
    </row>
    <row r="45" spans="2:13">
      <c r="B45" s="129"/>
      <c r="C45" s="129"/>
      <c r="D45" s="129"/>
      <c r="E45" s="129"/>
      <c r="F45" s="129"/>
      <c r="G45" s="129"/>
      <c r="H45" s="129"/>
      <c r="I45" s="129"/>
      <c r="J45" s="129"/>
      <c r="K45" s="129"/>
      <c r="L45" s="129"/>
      <c r="M45" s="129"/>
    </row>
    <row r="46" spans="2:13">
      <c r="B46" s="129"/>
      <c r="C46" s="129"/>
      <c r="D46" s="129"/>
      <c r="E46" s="129"/>
      <c r="F46" s="129"/>
      <c r="G46" s="129"/>
      <c r="H46" s="129"/>
      <c r="I46" s="129"/>
      <c r="J46" s="129"/>
      <c r="K46" s="129"/>
      <c r="L46" s="129"/>
      <c r="M46" s="129"/>
    </row>
    <row r="47" spans="2:13">
      <c r="C47" s="49" t="s">
        <v>280</v>
      </c>
    </row>
    <row r="48" spans="2:13">
      <c r="C48" s="49" t="s">
        <v>289</v>
      </c>
    </row>
    <row r="49" spans="3:3">
      <c r="C49" s="50" t="s">
        <v>281</v>
      </c>
    </row>
    <row r="50" spans="3:3">
      <c r="C50" s="50" t="s">
        <v>282</v>
      </c>
    </row>
    <row r="51" spans="3:3">
      <c r="C51" s="49" t="s">
        <v>283</v>
      </c>
    </row>
    <row r="52" spans="3:3">
      <c r="C52" s="50" t="s">
        <v>284</v>
      </c>
    </row>
    <row r="53" spans="3:3">
      <c r="C53" s="49" t="s">
        <v>285</v>
      </c>
    </row>
    <row r="54" spans="3:3">
      <c r="C54" s="50" t="s">
        <v>286</v>
      </c>
    </row>
  </sheetData>
  <mergeCells count="8">
    <mergeCell ref="B42:M42"/>
    <mergeCell ref="B44:M46"/>
    <mergeCell ref="H2:J3"/>
    <mergeCell ref="E22:L22"/>
    <mergeCell ref="D26:K28"/>
    <mergeCell ref="B34:M37"/>
    <mergeCell ref="B38:M40"/>
    <mergeCell ref="E16:K17"/>
  </mergeCells>
  <dataValidations count="4">
    <dataValidation type="list" allowBlank="1" showInputMessage="1" showErrorMessage="1" sqref="C29" xr:uid="{00000000-0002-0000-0C00-000000000000}">
      <formula1>$N$8:$N$9</formula1>
    </dataValidation>
    <dataValidation type="list" allowBlank="1" showInputMessage="1" showErrorMessage="1" sqref="C18:D18 C22:C24 D23:D24" xr:uid="{00000000-0002-0000-0C00-000001000000}">
      <formula1>$O$8:$O$9</formula1>
    </dataValidation>
    <dataValidation type="list" allowBlank="1" showInputMessage="1" showErrorMessage="1" promptTitle="Step 1" prompt="Please select from the following options" sqref="C11:C12 D12" xr:uid="{00000000-0002-0000-0C00-000002000000}">
      <formula1>$O$8:$O$10</formula1>
    </dataValidation>
    <dataValidation type="list" allowBlank="1" showInputMessage="1" showErrorMessage="1" sqref="C16" xr:uid="{00000000-0002-0000-0C00-000003000000}">
      <formula1>$O$8:$O$10</formula1>
    </dataValidation>
  </dataValidations>
  <hyperlinks>
    <hyperlink ref="H2:J3" location="Menu!A1" display="Return to Main Menu" xr:uid="{00000000-0004-0000-0C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C1:G210"/>
  <sheetViews>
    <sheetView workbookViewId="0">
      <pane ySplit="7" topLeftCell="A191" activePane="bottomLeft" state="frozen"/>
      <selection activeCell="E44" sqref="E44:K45"/>
      <selection pane="bottomLeft" activeCell="A2" sqref="A2"/>
    </sheetView>
  </sheetViews>
  <sheetFormatPr defaultRowHeight="15"/>
  <cols>
    <col min="1" max="1" width="0.42578125" customWidth="1"/>
    <col min="2" max="2" width="1.5703125" customWidth="1"/>
    <col min="3" max="3" width="49.5703125" bestFit="1" customWidth="1"/>
    <col min="4" max="4" width="14.5703125" style="36" bestFit="1" customWidth="1"/>
    <col min="5" max="7" width="11.5703125" customWidth="1"/>
    <col min="8" max="8" width="9.85546875" customWidth="1"/>
    <col min="9" max="10" width="15" customWidth="1"/>
    <col min="11" max="11" width="12.42578125" customWidth="1"/>
    <col min="12" max="12" width="13.5703125" customWidth="1"/>
    <col min="13" max="13" width="12.42578125" customWidth="1"/>
  </cols>
  <sheetData>
    <row r="1" spans="3:7" ht="9.75" customHeight="1" thickBot="1"/>
    <row r="2" spans="3:7" ht="16.5" customHeight="1">
      <c r="D2" s="90" t="s">
        <v>15</v>
      </c>
      <c r="E2" s="91"/>
      <c r="F2" s="92"/>
    </row>
    <row r="3" spans="3:7" ht="16.5" customHeight="1" thickBot="1">
      <c r="D3" s="93"/>
      <c r="E3" s="94"/>
      <c r="F3" s="95"/>
    </row>
    <row r="4" spans="3:7" s="1" customFormat="1" ht="33.75">
      <c r="C4" s="27" t="s">
        <v>26</v>
      </c>
      <c r="D4" s="37"/>
      <c r="E4" s="26"/>
      <c r="F4" s="26"/>
      <c r="G4" s="26"/>
    </row>
    <row r="5" spans="3:7" s="1" customFormat="1" ht="21">
      <c r="C5" s="33" t="s">
        <v>27</v>
      </c>
      <c r="D5" s="38"/>
    </row>
    <row r="6" spans="3:7">
      <c r="C6" s="41" t="s">
        <v>239</v>
      </c>
    </row>
    <row r="7" spans="3:7">
      <c r="C7" s="35" t="s">
        <v>28</v>
      </c>
      <c r="D7" s="39" t="s">
        <v>29</v>
      </c>
    </row>
    <row r="8" spans="3:7" ht="15" customHeight="1">
      <c r="C8" s="34" t="s">
        <v>30</v>
      </c>
      <c r="D8" s="40" t="s">
        <v>31</v>
      </c>
    </row>
    <row r="9" spans="3:7" ht="9" customHeight="1">
      <c r="C9" s="34" t="s">
        <v>32</v>
      </c>
      <c r="D9" s="40" t="s">
        <v>31</v>
      </c>
    </row>
    <row r="10" spans="3:7">
      <c r="C10" s="34" t="s">
        <v>33</v>
      </c>
      <c r="D10" s="40" t="s">
        <v>34</v>
      </c>
    </row>
    <row r="11" spans="3:7">
      <c r="C11" s="34" t="s">
        <v>35</v>
      </c>
      <c r="D11" s="40" t="s">
        <v>31</v>
      </c>
    </row>
    <row r="12" spans="3:7">
      <c r="C12" s="34" t="s">
        <v>36</v>
      </c>
      <c r="D12" s="40" t="s">
        <v>34</v>
      </c>
    </row>
    <row r="13" spans="3:7">
      <c r="C13" s="34" t="s">
        <v>37</v>
      </c>
      <c r="D13" s="40" t="s">
        <v>34</v>
      </c>
    </row>
    <row r="14" spans="3:7">
      <c r="C14" s="34" t="s">
        <v>38</v>
      </c>
      <c r="D14" s="40" t="s">
        <v>31</v>
      </c>
    </row>
    <row r="15" spans="3:7">
      <c r="C15" s="34" t="s">
        <v>39</v>
      </c>
      <c r="D15" s="40" t="s">
        <v>34</v>
      </c>
    </row>
    <row r="16" spans="3:7">
      <c r="C16" s="34" t="s">
        <v>40</v>
      </c>
      <c r="D16" s="40" t="s">
        <v>31</v>
      </c>
    </row>
    <row r="17" spans="3:4">
      <c r="C17" s="34" t="s">
        <v>41</v>
      </c>
      <c r="D17" s="40" t="s">
        <v>34</v>
      </c>
    </row>
    <row r="18" spans="3:4">
      <c r="C18" s="34" t="s">
        <v>42</v>
      </c>
      <c r="D18" s="40" t="s">
        <v>31</v>
      </c>
    </row>
    <row r="19" spans="3:4">
      <c r="C19" s="34" t="s">
        <v>43</v>
      </c>
      <c r="D19" s="40" t="s">
        <v>34</v>
      </c>
    </row>
    <row r="20" spans="3:4">
      <c r="C20" s="34" t="s">
        <v>44</v>
      </c>
      <c r="D20" s="40" t="s">
        <v>34</v>
      </c>
    </row>
    <row r="21" spans="3:4">
      <c r="C21" s="34" t="s">
        <v>45</v>
      </c>
      <c r="D21" s="40" t="s">
        <v>34</v>
      </c>
    </row>
    <row r="22" spans="3:4">
      <c r="C22" s="34" t="s">
        <v>46</v>
      </c>
      <c r="D22" s="40" t="s">
        <v>31</v>
      </c>
    </row>
    <row r="23" spans="3:4">
      <c r="C23" s="34" t="s">
        <v>47</v>
      </c>
      <c r="D23" s="40" t="s">
        <v>34</v>
      </c>
    </row>
    <row r="24" spans="3:4">
      <c r="C24" s="34" t="s">
        <v>48</v>
      </c>
      <c r="D24" s="40" t="s">
        <v>34</v>
      </c>
    </row>
    <row r="25" spans="3:4">
      <c r="C25" s="34" t="s">
        <v>49</v>
      </c>
      <c r="D25" s="40" t="s">
        <v>34</v>
      </c>
    </row>
    <row r="26" spans="3:4">
      <c r="C26" s="34" t="s">
        <v>50</v>
      </c>
      <c r="D26" s="40" t="s">
        <v>31</v>
      </c>
    </row>
    <row r="27" spans="3:4">
      <c r="C27" s="34" t="s">
        <v>51</v>
      </c>
      <c r="D27" s="40" t="s">
        <v>34</v>
      </c>
    </row>
    <row r="28" spans="3:4">
      <c r="C28" s="34" t="s">
        <v>52</v>
      </c>
      <c r="D28" s="40" t="s">
        <v>31</v>
      </c>
    </row>
    <row r="29" spans="3:4">
      <c r="C29" s="34" t="s">
        <v>53</v>
      </c>
      <c r="D29" s="40" t="s">
        <v>31</v>
      </c>
    </row>
    <row r="30" spans="3:4">
      <c r="C30" s="34" t="s">
        <v>54</v>
      </c>
      <c r="D30" s="40" t="s">
        <v>31</v>
      </c>
    </row>
    <row r="31" spans="3:4">
      <c r="C31" s="34" t="s">
        <v>55</v>
      </c>
      <c r="D31" s="40" t="s">
        <v>31</v>
      </c>
    </row>
    <row r="32" spans="3:4">
      <c r="C32" s="34" t="s">
        <v>56</v>
      </c>
      <c r="D32" s="40" t="s">
        <v>34</v>
      </c>
    </row>
    <row r="33" spans="3:4">
      <c r="C33" s="34" t="s">
        <v>57</v>
      </c>
      <c r="D33" s="40" t="s">
        <v>31</v>
      </c>
    </row>
    <row r="34" spans="3:4">
      <c r="C34" s="34" t="s">
        <v>58</v>
      </c>
      <c r="D34" s="40" t="s">
        <v>31</v>
      </c>
    </row>
    <row r="35" spans="3:4">
      <c r="C35" s="34" t="s">
        <v>59</v>
      </c>
      <c r="D35" s="40" t="s">
        <v>31</v>
      </c>
    </row>
    <row r="36" spans="3:4">
      <c r="C36" s="34" t="s">
        <v>60</v>
      </c>
      <c r="D36" s="40" t="s">
        <v>34</v>
      </c>
    </row>
    <row r="37" spans="3:4" ht="45">
      <c r="C37" s="34" t="s">
        <v>61</v>
      </c>
      <c r="D37" s="40" t="s">
        <v>62</v>
      </c>
    </row>
    <row r="38" spans="3:4">
      <c r="C38" s="34" t="s">
        <v>63</v>
      </c>
      <c r="D38" s="40" t="s">
        <v>31</v>
      </c>
    </row>
    <row r="39" spans="3:4">
      <c r="C39" s="34" t="s">
        <v>64</v>
      </c>
      <c r="D39" s="40" t="s">
        <v>31</v>
      </c>
    </row>
    <row r="40" spans="3:4">
      <c r="C40" s="34" t="s">
        <v>65</v>
      </c>
      <c r="D40" s="40" t="s">
        <v>31</v>
      </c>
    </row>
    <row r="41" spans="3:4">
      <c r="C41" s="34" t="s">
        <v>66</v>
      </c>
      <c r="D41" s="40" t="s">
        <v>31</v>
      </c>
    </row>
    <row r="42" spans="3:4">
      <c r="C42" s="34" t="s">
        <v>67</v>
      </c>
      <c r="D42" s="40" t="s">
        <v>31</v>
      </c>
    </row>
    <row r="43" spans="3:4">
      <c r="C43" s="34" t="s">
        <v>68</v>
      </c>
      <c r="D43" s="40" t="s">
        <v>31</v>
      </c>
    </row>
    <row r="44" spans="3:4">
      <c r="C44" s="34" t="s">
        <v>69</v>
      </c>
      <c r="D44" s="40" t="s">
        <v>34</v>
      </c>
    </row>
    <row r="45" spans="3:4">
      <c r="C45" s="34" t="s">
        <v>70</v>
      </c>
      <c r="D45" s="40" t="s">
        <v>31</v>
      </c>
    </row>
    <row r="46" spans="3:4">
      <c r="C46" s="34" t="s">
        <v>71</v>
      </c>
      <c r="D46" s="40" t="s">
        <v>34</v>
      </c>
    </row>
    <row r="47" spans="3:4">
      <c r="C47" s="34" t="s">
        <v>72</v>
      </c>
      <c r="D47" s="40" t="s">
        <v>34</v>
      </c>
    </row>
    <row r="48" spans="3:4">
      <c r="C48" s="34" t="s">
        <v>73</v>
      </c>
      <c r="D48" s="40" t="s">
        <v>34</v>
      </c>
    </row>
    <row r="49" spans="3:4">
      <c r="C49" s="34" t="s">
        <v>74</v>
      </c>
      <c r="D49" s="40" t="s">
        <v>31</v>
      </c>
    </row>
    <row r="50" spans="3:4">
      <c r="C50" s="34" t="s">
        <v>75</v>
      </c>
      <c r="D50" s="40" t="s">
        <v>31</v>
      </c>
    </row>
    <row r="51" spans="3:4">
      <c r="C51" s="34" t="s">
        <v>76</v>
      </c>
      <c r="D51" s="40" t="s">
        <v>34</v>
      </c>
    </row>
    <row r="52" spans="3:4">
      <c r="C52" s="34" t="s">
        <v>77</v>
      </c>
      <c r="D52" s="40" t="s">
        <v>31</v>
      </c>
    </row>
    <row r="53" spans="3:4">
      <c r="C53" s="34" t="s">
        <v>78</v>
      </c>
      <c r="D53" s="40" t="s">
        <v>34</v>
      </c>
    </row>
    <row r="54" spans="3:4">
      <c r="C54" s="34" t="s">
        <v>79</v>
      </c>
      <c r="D54" s="40" t="s">
        <v>31</v>
      </c>
    </row>
    <row r="55" spans="3:4">
      <c r="C55" s="34" t="s">
        <v>80</v>
      </c>
      <c r="D55" s="40" t="s">
        <v>31</v>
      </c>
    </row>
    <row r="56" spans="3:4">
      <c r="C56" s="34" t="s">
        <v>81</v>
      </c>
      <c r="D56" s="40" t="s">
        <v>34</v>
      </c>
    </row>
    <row r="57" spans="3:4">
      <c r="C57" s="34" t="s">
        <v>82</v>
      </c>
      <c r="D57" s="40" t="s">
        <v>31</v>
      </c>
    </row>
    <row r="58" spans="3:4">
      <c r="C58" s="34" t="s">
        <v>83</v>
      </c>
      <c r="D58" s="40" t="s">
        <v>31</v>
      </c>
    </row>
    <row r="59" spans="3:4">
      <c r="C59" s="34" t="s">
        <v>84</v>
      </c>
      <c r="D59" s="40" t="s">
        <v>34</v>
      </c>
    </row>
    <row r="60" spans="3:4">
      <c r="C60" s="34" t="s">
        <v>85</v>
      </c>
      <c r="D60" s="40" t="s">
        <v>34</v>
      </c>
    </row>
    <row r="61" spans="3:4">
      <c r="C61" s="34" t="s">
        <v>86</v>
      </c>
      <c r="D61" s="40" t="s">
        <v>34</v>
      </c>
    </row>
    <row r="62" spans="3:4">
      <c r="C62" s="34" t="s">
        <v>87</v>
      </c>
      <c r="D62" s="40" t="s">
        <v>31</v>
      </c>
    </row>
    <row r="63" spans="3:4">
      <c r="C63" s="34" t="s">
        <v>88</v>
      </c>
      <c r="D63" s="40" t="s">
        <v>31</v>
      </c>
    </row>
    <row r="64" spans="3:4">
      <c r="C64" s="34" t="s">
        <v>89</v>
      </c>
      <c r="D64" s="40" t="s">
        <v>31</v>
      </c>
    </row>
    <row r="65" spans="3:4">
      <c r="C65" s="34" t="s">
        <v>90</v>
      </c>
      <c r="D65" s="40" t="s">
        <v>31</v>
      </c>
    </row>
    <row r="66" spans="3:4">
      <c r="C66" s="34" t="s">
        <v>91</v>
      </c>
      <c r="D66" s="40" t="s">
        <v>31</v>
      </c>
    </row>
    <row r="67" spans="3:4">
      <c r="C67" s="34" t="s">
        <v>92</v>
      </c>
      <c r="D67" s="40" t="s">
        <v>31</v>
      </c>
    </row>
    <row r="68" spans="3:4">
      <c r="C68" s="34" t="s">
        <v>93</v>
      </c>
      <c r="D68" s="40" t="s">
        <v>34</v>
      </c>
    </row>
    <row r="69" spans="3:4">
      <c r="C69" s="34" t="s">
        <v>94</v>
      </c>
      <c r="D69" s="40" t="s">
        <v>31</v>
      </c>
    </row>
    <row r="70" spans="3:4">
      <c r="C70" s="34" t="s">
        <v>95</v>
      </c>
      <c r="D70" s="40" t="s">
        <v>34</v>
      </c>
    </row>
    <row r="71" spans="3:4">
      <c r="C71" s="34" t="s">
        <v>96</v>
      </c>
      <c r="D71" s="40" t="s">
        <v>31</v>
      </c>
    </row>
    <row r="72" spans="3:4">
      <c r="C72" s="34" t="s">
        <v>97</v>
      </c>
      <c r="D72" s="40" t="s">
        <v>34</v>
      </c>
    </row>
    <row r="73" spans="3:4">
      <c r="C73" s="34" t="s">
        <v>98</v>
      </c>
      <c r="D73" s="40" t="s">
        <v>34</v>
      </c>
    </row>
    <row r="74" spans="3:4">
      <c r="C74" s="34" t="s">
        <v>99</v>
      </c>
      <c r="D74" s="40" t="s">
        <v>31</v>
      </c>
    </row>
    <row r="75" spans="3:4">
      <c r="C75" s="34" t="s">
        <v>100</v>
      </c>
      <c r="D75" s="40" t="s">
        <v>31</v>
      </c>
    </row>
    <row r="76" spans="3:4">
      <c r="C76" s="34" t="s">
        <v>101</v>
      </c>
      <c r="D76" s="40" t="s">
        <v>34</v>
      </c>
    </row>
    <row r="77" spans="3:4">
      <c r="C77" s="34" t="s">
        <v>102</v>
      </c>
      <c r="D77" s="40" t="s">
        <v>34</v>
      </c>
    </row>
    <row r="78" spans="3:4">
      <c r="C78" s="34" t="s">
        <v>103</v>
      </c>
      <c r="D78" s="40" t="s">
        <v>31</v>
      </c>
    </row>
    <row r="79" spans="3:4">
      <c r="C79" s="34" t="s">
        <v>104</v>
      </c>
      <c r="D79" s="40" t="s">
        <v>31</v>
      </c>
    </row>
    <row r="80" spans="3:4">
      <c r="C80" s="34" t="s">
        <v>105</v>
      </c>
      <c r="D80" s="40" t="s">
        <v>31</v>
      </c>
    </row>
    <row r="81" spans="3:4">
      <c r="C81" s="34" t="s">
        <v>106</v>
      </c>
      <c r="D81" s="40" t="s">
        <v>31</v>
      </c>
    </row>
    <row r="82" spans="3:4">
      <c r="C82" s="34" t="s">
        <v>107</v>
      </c>
      <c r="D82" s="40" t="s">
        <v>31</v>
      </c>
    </row>
    <row r="83" spans="3:4">
      <c r="C83" s="34" t="s">
        <v>108</v>
      </c>
      <c r="D83" s="40" t="s">
        <v>31</v>
      </c>
    </row>
    <row r="84" spans="3:4">
      <c r="C84" s="34" t="s">
        <v>109</v>
      </c>
      <c r="D84" s="40" t="s">
        <v>31</v>
      </c>
    </row>
    <row r="85" spans="3:4">
      <c r="C85" s="34" t="s">
        <v>110</v>
      </c>
      <c r="D85" s="40" t="s">
        <v>34</v>
      </c>
    </row>
    <row r="86" spans="3:4" ht="45">
      <c r="C86" s="34" t="s">
        <v>111</v>
      </c>
      <c r="D86" s="40" t="s">
        <v>112</v>
      </c>
    </row>
    <row r="87" spans="3:4">
      <c r="C87" s="34" t="s">
        <v>113</v>
      </c>
      <c r="D87" s="40" t="s">
        <v>31</v>
      </c>
    </row>
    <row r="88" spans="3:4">
      <c r="C88" s="34" t="s">
        <v>114</v>
      </c>
      <c r="D88" s="40" t="s">
        <v>31</v>
      </c>
    </row>
    <row r="89" spans="3:4">
      <c r="C89" s="34" t="s">
        <v>115</v>
      </c>
      <c r="D89" s="40" t="s">
        <v>31</v>
      </c>
    </row>
    <row r="90" spans="3:4">
      <c r="C90" s="34" t="s">
        <v>116</v>
      </c>
      <c r="D90" s="40" t="s">
        <v>34</v>
      </c>
    </row>
    <row r="91" spans="3:4">
      <c r="C91" s="34" t="s">
        <v>117</v>
      </c>
      <c r="D91" s="40" t="s">
        <v>31</v>
      </c>
    </row>
    <row r="92" spans="3:4">
      <c r="C92" s="34" t="s">
        <v>118</v>
      </c>
      <c r="D92" s="40" t="s">
        <v>31</v>
      </c>
    </row>
    <row r="93" spans="3:4">
      <c r="C93" s="34" t="s">
        <v>119</v>
      </c>
      <c r="D93" s="40" t="s">
        <v>31</v>
      </c>
    </row>
    <row r="94" spans="3:4">
      <c r="C94" s="34" t="s">
        <v>120</v>
      </c>
      <c r="D94" s="40" t="s">
        <v>34</v>
      </c>
    </row>
    <row r="95" spans="3:4">
      <c r="C95" s="34" t="s">
        <v>121</v>
      </c>
      <c r="D95" s="40" t="s">
        <v>34</v>
      </c>
    </row>
    <row r="96" spans="3:4">
      <c r="C96" s="34" t="s">
        <v>122</v>
      </c>
      <c r="D96" s="40" t="s">
        <v>34</v>
      </c>
    </row>
    <row r="97" spans="3:4">
      <c r="C97" s="34" t="s">
        <v>123</v>
      </c>
      <c r="D97" s="40" t="s">
        <v>34</v>
      </c>
    </row>
    <row r="98" spans="3:4">
      <c r="C98" s="34" t="s">
        <v>124</v>
      </c>
      <c r="D98" s="40" t="s">
        <v>31</v>
      </c>
    </row>
    <row r="99" spans="3:4">
      <c r="C99" s="34" t="s">
        <v>125</v>
      </c>
      <c r="D99" s="40" t="s">
        <v>31</v>
      </c>
    </row>
    <row r="100" spans="3:4">
      <c r="C100" s="34" t="s">
        <v>126</v>
      </c>
      <c r="D100" s="40" t="s">
        <v>34</v>
      </c>
    </row>
    <row r="101" spans="3:4">
      <c r="C101" s="34" t="s">
        <v>127</v>
      </c>
      <c r="D101" s="40" t="s">
        <v>31</v>
      </c>
    </row>
    <row r="102" spans="3:4">
      <c r="C102" s="34" t="s">
        <v>128</v>
      </c>
      <c r="D102" s="40" t="s">
        <v>31</v>
      </c>
    </row>
    <row r="103" spans="3:4">
      <c r="C103" s="34" t="s">
        <v>129</v>
      </c>
      <c r="D103" s="40" t="s">
        <v>31</v>
      </c>
    </row>
    <row r="104" spans="3:4">
      <c r="C104" s="34" t="s">
        <v>130</v>
      </c>
      <c r="D104" s="40" t="s">
        <v>34</v>
      </c>
    </row>
    <row r="105" spans="3:4">
      <c r="C105" s="34" t="s">
        <v>131</v>
      </c>
      <c r="D105" s="40" t="s">
        <v>31</v>
      </c>
    </row>
    <row r="106" spans="3:4">
      <c r="C106" s="34" t="s">
        <v>132</v>
      </c>
      <c r="D106" s="40" t="s">
        <v>34</v>
      </c>
    </row>
    <row r="107" spans="3:4">
      <c r="C107" s="34" t="s">
        <v>133</v>
      </c>
      <c r="D107" s="40" t="s">
        <v>31</v>
      </c>
    </row>
    <row r="108" spans="3:4">
      <c r="C108" s="34" t="s">
        <v>134</v>
      </c>
      <c r="D108" s="40" t="s">
        <v>31</v>
      </c>
    </row>
    <row r="109" spans="3:4">
      <c r="C109" s="34" t="s">
        <v>135</v>
      </c>
      <c r="D109" s="40" t="s">
        <v>31</v>
      </c>
    </row>
    <row r="110" spans="3:4">
      <c r="C110" s="34" t="s">
        <v>136</v>
      </c>
      <c r="D110" s="40" t="s">
        <v>34</v>
      </c>
    </row>
    <row r="111" spans="3:4">
      <c r="C111" s="34" t="s">
        <v>137</v>
      </c>
      <c r="D111" s="40" t="s">
        <v>31</v>
      </c>
    </row>
    <row r="112" spans="3:4">
      <c r="C112" s="34" t="s">
        <v>138</v>
      </c>
      <c r="D112" s="40" t="s">
        <v>34</v>
      </c>
    </row>
    <row r="113" spans="3:4">
      <c r="C113" s="34" t="s">
        <v>139</v>
      </c>
      <c r="D113" s="40" t="s">
        <v>34</v>
      </c>
    </row>
    <row r="114" spans="3:4">
      <c r="C114" s="34" t="s">
        <v>140</v>
      </c>
      <c r="D114" s="40" t="s">
        <v>34</v>
      </c>
    </row>
    <row r="115" spans="3:4">
      <c r="C115" s="34" t="s">
        <v>141</v>
      </c>
      <c r="D115" s="40" t="s">
        <v>31</v>
      </c>
    </row>
    <row r="116" spans="3:4">
      <c r="C116" s="34" t="s">
        <v>142</v>
      </c>
      <c r="D116" s="40" t="s">
        <v>31</v>
      </c>
    </row>
    <row r="117" spans="3:4">
      <c r="C117" s="34" t="s">
        <v>143</v>
      </c>
      <c r="D117" s="40" t="s">
        <v>34</v>
      </c>
    </row>
    <row r="118" spans="3:4">
      <c r="C118" s="34" t="s">
        <v>144</v>
      </c>
      <c r="D118" s="40" t="s">
        <v>31</v>
      </c>
    </row>
    <row r="119" spans="3:4">
      <c r="C119" s="34" t="s">
        <v>145</v>
      </c>
      <c r="D119" s="40" t="s">
        <v>31</v>
      </c>
    </row>
    <row r="120" spans="3:4">
      <c r="C120" s="34" t="s">
        <v>146</v>
      </c>
      <c r="D120" s="40" t="s">
        <v>31</v>
      </c>
    </row>
    <row r="121" spans="3:4" ht="30">
      <c r="C121" s="34" t="s">
        <v>147</v>
      </c>
      <c r="D121" s="40" t="s">
        <v>34</v>
      </c>
    </row>
    <row r="122" spans="3:4">
      <c r="C122" s="34" t="s">
        <v>148</v>
      </c>
      <c r="D122" s="40" t="s">
        <v>31</v>
      </c>
    </row>
    <row r="123" spans="3:4">
      <c r="C123" s="34" t="s">
        <v>149</v>
      </c>
      <c r="D123" s="40" t="s">
        <v>31</v>
      </c>
    </row>
    <row r="124" spans="3:4">
      <c r="C124" s="34" t="s">
        <v>150</v>
      </c>
      <c r="D124" s="40" t="s">
        <v>31</v>
      </c>
    </row>
    <row r="125" spans="3:4">
      <c r="C125" s="34" t="s">
        <v>151</v>
      </c>
      <c r="D125" s="40" t="s">
        <v>31</v>
      </c>
    </row>
    <row r="126" spans="3:4">
      <c r="C126" s="34" t="s">
        <v>152</v>
      </c>
      <c r="D126" s="40" t="s">
        <v>31</v>
      </c>
    </row>
    <row r="127" spans="3:4">
      <c r="C127" s="34" t="s">
        <v>153</v>
      </c>
      <c r="D127" s="40" t="s">
        <v>34</v>
      </c>
    </row>
    <row r="128" spans="3:4">
      <c r="C128" s="34" t="s">
        <v>154</v>
      </c>
      <c r="D128" s="40" t="s">
        <v>34</v>
      </c>
    </row>
    <row r="129" spans="3:4">
      <c r="C129" s="34" t="s">
        <v>155</v>
      </c>
      <c r="D129" s="40" t="s">
        <v>34</v>
      </c>
    </row>
    <row r="130" spans="3:4">
      <c r="C130" s="34" t="s">
        <v>156</v>
      </c>
      <c r="D130" s="40" t="s">
        <v>31</v>
      </c>
    </row>
    <row r="131" spans="3:4">
      <c r="C131" s="34" t="s">
        <v>157</v>
      </c>
      <c r="D131" s="40" t="s">
        <v>34</v>
      </c>
    </row>
    <row r="132" spans="3:4">
      <c r="C132" s="34" t="s">
        <v>158</v>
      </c>
      <c r="D132" s="40" t="s">
        <v>34</v>
      </c>
    </row>
    <row r="133" spans="3:4">
      <c r="C133" s="34" t="s">
        <v>159</v>
      </c>
      <c r="D133" s="40" t="s">
        <v>31</v>
      </c>
    </row>
    <row r="134" spans="3:4">
      <c r="C134" s="34" t="s">
        <v>160</v>
      </c>
      <c r="D134" s="40" t="s">
        <v>31</v>
      </c>
    </row>
    <row r="135" spans="3:4">
      <c r="C135" s="34" t="s">
        <v>161</v>
      </c>
      <c r="D135" s="40" t="s">
        <v>34</v>
      </c>
    </row>
    <row r="136" spans="3:4">
      <c r="C136" s="34" t="s">
        <v>162</v>
      </c>
      <c r="D136" s="40" t="s">
        <v>34</v>
      </c>
    </row>
    <row r="137" spans="3:4">
      <c r="C137" s="34" t="s">
        <v>163</v>
      </c>
      <c r="D137" s="40" t="s">
        <v>34</v>
      </c>
    </row>
    <row r="138" spans="3:4">
      <c r="C138" s="34" t="s">
        <v>164</v>
      </c>
      <c r="D138" s="40" t="s">
        <v>31</v>
      </c>
    </row>
    <row r="139" spans="3:4">
      <c r="C139" s="34" t="s">
        <v>165</v>
      </c>
      <c r="D139" s="40" t="s">
        <v>31</v>
      </c>
    </row>
    <row r="140" spans="3:4">
      <c r="C140" s="34" t="s">
        <v>166</v>
      </c>
      <c r="D140" s="40" t="s">
        <v>31</v>
      </c>
    </row>
    <row r="141" spans="3:4">
      <c r="C141" s="34" t="s">
        <v>167</v>
      </c>
      <c r="D141" s="40" t="s">
        <v>34</v>
      </c>
    </row>
    <row r="142" spans="3:4">
      <c r="C142" s="34" t="s">
        <v>168</v>
      </c>
      <c r="D142" s="40" t="s">
        <v>31</v>
      </c>
    </row>
    <row r="143" spans="3:4">
      <c r="C143" s="34" t="s">
        <v>169</v>
      </c>
      <c r="D143" s="40" t="s">
        <v>31</v>
      </c>
    </row>
    <row r="144" spans="3:4">
      <c r="C144" s="34" t="s">
        <v>170</v>
      </c>
      <c r="D144" s="40" t="s">
        <v>34</v>
      </c>
    </row>
    <row r="145" spans="3:4" ht="60">
      <c r="C145" s="34" t="s">
        <v>171</v>
      </c>
      <c r="D145" s="40" t="s">
        <v>172</v>
      </c>
    </row>
    <row r="146" spans="3:4">
      <c r="C146" s="34" t="s">
        <v>173</v>
      </c>
      <c r="D146" s="40" t="s">
        <v>31</v>
      </c>
    </row>
    <row r="147" spans="3:4">
      <c r="C147" s="34" t="s">
        <v>174</v>
      </c>
      <c r="D147" s="40" t="s">
        <v>31</v>
      </c>
    </row>
    <row r="148" spans="3:4">
      <c r="C148" s="34" t="s">
        <v>175</v>
      </c>
      <c r="D148" s="40" t="s">
        <v>31</v>
      </c>
    </row>
    <row r="149" spans="3:4">
      <c r="C149" s="34" t="s">
        <v>176</v>
      </c>
      <c r="D149" s="40" t="s">
        <v>31</v>
      </c>
    </row>
    <row r="150" spans="3:4">
      <c r="C150" s="34" t="s">
        <v>177</v>
      </c>
      <c r="D150" s="40" t="s">
        <v>34</v>
      </c>
    </row>
    <row r="151" spans="3:4">
      <c r="C151" s="34" t="s">
        <v>178</v>
      </c>
      <c r="D151" s="40" t="s">
        <v>31</v>
      </c>
    </row>
    <row r="152" spans="3:4">
      <c r="C152" s="34" t="s">
        <v>179</v>
      </c>
      <c r="D152" s="40" t="s">
        <v>34</v>
      </c>
    </row>
    <row r="153" spans="3:4">
      <c r="C153" s="34" t="s">
        <v>180</v>
      </c>
      <c r="D153" s="40" t="s">
        <v>31</v>
      </c>
    </row>
    <row r="154" spans="3:4">
      <c r="C154" s="34" t="s">
        <v>181</v>
      </c>
      <c r="D154" s="40" t="s">
        <v>34</v>
      </c>
    </row>
    <row r="155" spans="3:4">
      <c r="C155" s="34" t="s">
        <v>182</v>
      </c>
      <c r="D155" s="40" t="s">
        <v>31</v>
      </c>
    </row>
    <row r="156" spans="3:4">
      <c r="C156" s="34" t="s">
        <v>183</v>
      </c>
      <c r="D156" s="40" t="s">
        <v>34</v>
      </c>
    </row>
    <row r="157" spans="3:4">
      <c r="C157" s="34" t="s">
        <v>184</v>
      </c>
      <c r="D157" s="40" t="s">
        <v>31</v>
      </c>
    </row>
    <row r="158" spans="3:4">
      <c r="C158" s="34" t="s">
        <v>185</v>
      </c>
      <c r="D158" s="40" t="s">
        <v>34</v>
      </c>
    </row>
    <row r="159" spans="3:4">
      <c r="C159" s="34" t="s">
        <v>186</v>
      </c>
      <c r="D159" s="40" t="s">
        <v>31</v>
      </c>
    </row>
    <row r="160" spans="3:4">
      <c r="C160" s="34" t="s">
        <v>187</v>
      </c>
      <c r="D160" s="40" t="s">
        <v>34</v>
      </c>
    </row>
    <row r="161" spans="3:4">
      <c r="C161" s="34" t="s">
        <v>188</v>
      </c>
      <c r="D161" s="40" t="s">
        <v>31</v>
      </c>
    </row>
    <row r="162" spans="3:4">
      <c r="C162" s="34" t="s">
        <v>189</v>
      </c>
      <c r="D162" s="40" t="s">
        <v>31</v>
      </c>
    </row>
    <row r="163" spans="3:4">
      <c r="C163" s="34" t="s">
        <v>190</v>
      </c>
      <c r="D163" s="40" t="s">
        <v>31</v>
      </c>
    </row>
    <row r="164" spans="3:4">
      <c r="C164" s="34" t="s">
        <v>191</v>
      </c>
      <c r="D164" s="40" t="s">
        <v>31</v>
      </c>
    </row>
    <row r="165" spans="3:4">
      <c r="C165" s="34" t="s">
        <v>192</v>
      </c>
      <c r="D165" s="40" t="s">
        <v>31</v>
      </c>
    </row>
    <row r="166" spans="3:4">
      <c r="C166" s="34" t="s">
        <v>193</v>
      </c>
      <c r="D166" s="40" t="s">
        <v>31</v>
      </c>
    </row>
    <row r="167" spans="3:4">
      <c r="C167" s="34" t="s">
        <v>194</v>
      </c>
      <c r="D167" s="40" t="s">
        <v>31</v>
      </c>
    </row>
    <row r="168" spans="3:4">
      <c r="C168" s="34" t="s">
        <v>195</v>
      </c>
      <c r="D168" s="40" t="s">
        <v>34</v>
      </c>
    </row>
    <row r="169" spans="3:4">
      <c r="C169" s="34" t="s">
        <v>196</v>
      </c>
      <c r="D169" s="40" t="s">
        <v>31</v>
      </c>
    </row>
    <row r="170" spans="3:4">
      <c r="C170" s="34" t="s">
        <v>197</v>
      </c>
      <c r="D170" s="40" t="s">
        <v>31</v>
      </c>
    </row>
    <row r="171" spans="3:4">
      <c r="C171" s="34" t="s">
        <v>198</v>
      </c>
      <c r="D171" s="40" t="s">
        <v>34</v>
      </c>
    </row>
    <row r="172" spans="3:4">
      <c r="C172" s="34" t="s">
        <v>199</v>
      </c>
      <c r="D172" s="40" t="s">
        <v>31</v>
      </c>
    </row>
    <row r="173" spans="3:4">
      <c r="C173" s="34" t="s">
        <v>200</v>
      </c>
      <c r="D173" s="40" t="s">
        <v>31</v>
      </c>
    </row>
    <row r="174" spans="3:4" ht="30">
      <c r="C174" s="34" t="s">
        <v>201</v>
      </c>
      <c r="D174" s="40" t="s">
        <v>31</v>
      </c>
    </row>
    <row r="175" spans="3:4">
      <c r="C175" s="34" t="s">
        <v>202</v>
      </c>
      <c r="D175" s="40" t="s">
        <v>31</v>
      </c>
    </row>
    <row r="176" spans="3:4">
      <c r="C176" s="34" t="s">
        <v>203</v>
      </c>
      <c r="D176" s="40" t="s">
        <v>34</v>
      </c>
    </row>
    <row r="177" spans="3:4">
      <c r="C177" s="34" t="s">
        <v>204</v>
      </c>
      <c r="D177" s="40" t="s">
        <v>34</v>
      </c>
    </row>
    <row r="178" spans="3:4">
      <c r="C178" s="34" t="s">
        <v>205</v>
      </c>
      <c r="D178" s="40" t="s">
        <v>34</v>
      </c>
    </row>
    <row r="179" spans="3:4">
      <c r="C179" s="34" t="s">
        <v>206</v>
      </c>
      <c r="D179" s="40" t="s">
        <v>31</v>
      </c>
    </row>
    <row r="180" spans="3:4">
      <c r="C180" s="34" t="s">
        <v>207</v>
      </c>
      <c r="D180" s="40" t="s">
        <v>31</v>
      </c>
    </row>
    <row r="181" spans="3:4">
      <c r="C181" s="34" t="s">
        <v>208</v>
      </c>
      <c r="D181" s="40" t="s">
        <v>31</v>
      </c>
    </row>
    <row r="182" spans="3:4">
      <c r="C182" s="34" t="s">
        <v>209</v>
      </c>
      <c r="D182" s="40" t="s">
        <v>31</v>
      </c>
    </row>
    <row r="183" spans="3:4">
      <c r="C183" s="34" t="s">
        <v>210</v>
      </c>
      <c r="D183" s="40" t="s">
        <v>31</v>
      </c>
    </row>
    <row r="184" spans="3:4">
      <c r="C184" s="34" t="s">
        <v>211</v>
      </c>
      <c r="D184" s="40" t="s">
        <v>31</v>
      </c>
    </row>
    <row r="185" spans="3:4">
      <c r="C185" s="34" t="s">
        <v>212</v>
      </c>
      <c r="D185" s="40" t="s">
        <v>31</v>
      </c>
    </row>
    <row r="186" spans="3:4">
      <c r="C186" s="34" t="s">
        <v>213</v>
      </c>
      <c r="D186" s="40" t="s">
        <v>31</v>
      </c>
    </row>
    <row r="187" spans="3:4">
      <c r="C187" s="34" t="s">
        <v>214</v>
      </c>
      <c r="D187" s="40" t="s">
        <v>31</v>
      </c>
    </row>
    <row r="188" spans="3:4">
      <c r="C188" s="34" t="s">
        <v>215</v>
      </c>
      <c r="D188" s="40" t="s">
        <v>34</v>
      </c>
    </row>
    <row r="189" spans="3:4">
      <c r="C189" s="34" t="s">
        <v>216</v>
      </c>
      <c r="D189" s="40" t="s">
        <v>34</v>
      </c>
    </row>
    <row r="190" spans="3:4">
      <c r="C190" s="34" t="s">
        <v>217</v>
      </c>
      <c r="D190" s="40" t="s">
        <v>31</v>
      </c>
    </row>
    <row r="191" spans="3:4">
      <c r="C191" s="34" t="s">
        <v>218</v>
      </c>
      <c r="D191" s="40" t="s">
        <v>31</v>
      </c>
    </row>
    <row r="192" spans="3:4">
      <c r="C192" s="34" t="s">
        <v>219</v>
      </c>
      <c r="D192" s="40" t="s">
        <v>34</v>
      </c>
    </row>
    <row r="193" spans="3:4" ht="45">
      <c r="C193" s="34" t="s">
        <v>220</v>
      </c>
      <c r="D193" s="40" t="s">
        <v>221</v>
      </c>
    </row>
    <row r="194" spans="3:4">
      <c r="C194" s="34" t="s">
        <v>222</v>
      </c>
      <c r="D194" s="40" t="s">
        <v>34</v>
      </c>
    </row>
    <row r="195" spans="3:4">
      <c r="C195" s="34" t="s">
        <v>223</v>
      </c>
      <c r="D195" s="40" t="s">
        <v>31</v>
      </c>
    </row>
    <row r="196" spans="3:4">
      <c r="C196" s="34" t="s">
        <v>224</v>
      </c>
      <c r="D196" s="40" t="s">
        <v>34</v>
      </c>
    </row>
    <row r="197" spans="3:4">
      <c r="C197" s="34" t="s">
        <v>225</v>
      </c>
      <c r="D197" s="40" t="s">
        <v>34</v>
      </c>
    </row>
    <row r="198" spans="3:4">
      <c r="C198" s="34" t="s">
        <v>226</v>
      </c>
      <c r="D198" s="40" t="s">
        <v>34</v>
      </c>
    </row>
    <row r="199" spans="3:4">
      <c r="C199" s="34" t="s">
        <v>227</v>
      </c>
      <c r="D199" s="40" t="s">
        <v>31</v>
      </c>
    </row>
    <row r="200" spans="3:4">
      <c r="C200" s="34" t="s">
        <v>228</v>
      </c>
      <c r="D200" s="40" t="s">
        <v>31</v>
      </c>
    </row>
    <row r="201" spans="3:4">
      <c r="C201" s="34" t="s">
        <v>229</v>
      </c>
      <c r="D201" s="40" t="s">
        <v>31</v>
      </c>
    </row>
    <row r="202" spans="3:4">
      <c r="C202" s="34" t="s">
        <v>230</v>
      </c>
      <c r="D202" s="40" t="s">
        <v>34</v>
      </c>
    </row>
    <row r="203" spans="3:4">
      <c r="C203" s="34" t="s">
        <v>231</v>
      </c>
      <c r="D203" s="40" t="s">
        <v>31</v>
      </c>
    </row>
    <row r="204" spans="3:4">
      <c r="C204" s="34" t="s">
        <v>232</v>
      </c>
      <c r="D204" s="40" t="s">
        <v>31</v>
      </c>
    </row>
    <row r="205" spans="3:4">
      <c r="C205" s="34" t="s">
        <v>233</v>
      </c>
      <c r="D205" s="40" t="s">
        <v>31</v>
      </c>
    </row>
    <row r="206" spans="3:4">
      <c r="C206" s="34" t="s">
        <v>234</v>
      </c>
      <c r="D206" s="40" t="s">
        <v>31</v>
      </c>
    </row>
    <row r="207" spans="3:4">
      <c r="C207" s="34" t="s">
        <v>235</v>
      </c>
      <c r="D207" s="40" t="s">
        <v>31</v>
      </c>
    </row>
    <row r="208" spans="3:4">
      <c r="C208" s="34" t="s">
        <v>236</v>
      </c>
      <c r="D208" s="40" t="s">
        <v>31</v>
      </c>
    </row>
    <row r="209" spans="3:4">
      <c r="C209" s="34" t="s">
        <v>237</v>
      </c>
      <c r="D209" s="40" t="s">
        <v>31</v>
      </c>
    </row>
    <row r="210" spans="3:4">
      <c r="C210" s="34" t="s">
        <v>238</v>
      </c>
      <c r="D210" s="40" t="s">
        <v>31</v>
      </c>
    </row>
  </sheetData>
  <mergeCells count="1">
    <mergeCell ref="D2:F3"/>
  </mergeCells>
  <hyperlinks>
    <hyperlink ref="D2:F3" location="Menu!A1" display="Return to Main Menu" xr:uid="{00000000-0004-0000-0D00-000000000000}"/>
    <hyperlink ref="C6" r:id="rId1" xr:uid="{00000000-0004-0000-0D00-000001000000}"/>
  </hyperlinks>
  <pageMargins left="0.70866141732283472" right="0.70866141732283472" top="0.74803149606299213" bottom="0.74803149606299213" header="0.31496062992125984" footer="0.31496062992125984"/>
  <pageSetup paperSize="9"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69"/>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5" width="11.5703125" customWidth="1"/>
    <col min="6" max="9" width="13.5703125" customWidth="1"/>
    <col min="10" max="10" width="9.85546875" customWidth="1"/>
    <col min="11" max="11" width="11.5703125" customWidth="1"/>
    <col min="12" max="12" width="12.85546875" customWidth="1"/>
  </cols>
  <sheetData>
    <row r="1" spans="2:14" ht="9.75" customHeight="1" thickBot="1"/>
    <row r="2" spans="2:14" ht="16.5" customHeight="1">
      <c r="H2" s="90" t="s">
        <v>15</v>
      </c>
      <c r="I2" s="91"/>
      <c r="J2" s="92"/>
    </row>
    <row r="3" spans="2:14" ht="16.5" customHeight="1" thickBot="1">
      <c r="H3" s="93"/>
      <c r="I3" s="94"/>
      <c r="J3" s="95"/>
    </row>
    <row r="4" spans="2:14" s="1" customFormat="1" ht="33.75">
      <c r="C4" s="27" t="s">
        <v>247</v>
      </c>
      <c r="D4" s="26"/>
      <c r="E4" s="26"/>
      <c r="F4" s="26"/>
      <c r="G4" s="26"/>
    </row>
    <row r="5" spans="2:14" s="1" customFormat="1">
      <c r="C5" s="143" t="s">
        <v>331</v>
      </c>
      <c r="D5" s="143"/>
      <c r="E5" s="143"/>
      <c r="F5" s="143"/>
    </row>
    <row r="6" spans="2:14" s="1" customFormat="1">
      <c r="C6" s="1" t="s">
        <v>8</v>
      </c>
    </row>
    <row r="7" spans="2:14" s="1" customFormat="1">
      <c r="C7" s="1" t="s">
        <v>7</v>
      </c>
    </row>
    <row r="8" spans="2:14" ht="15.75" thickBot="1">
      <c r="N8" s="24" t="s">
        <v>0</v>
      </c>
    </row>
    <row r="9" spans="2:14">
      <c r="B9" s="2"/>
      <c r="C9" s="3" t="s">
        <v>3</v>
      </c>
      <c r="D9" s="3"/>
      <c r="E9" s="171" t="s">
        <v>330</v>
      </c>
      <c r="F9" s="128"/>
      <c r="G9" s="128"/>
      <c r="H9" s="128"/>
      <c r="I9" s="128"/>
      <c r="J9" s="128"/>
      <c r="K9" s="128"/>
      <c r="L9" s="4"/>
      <c r="N9" s="24" t="s">
        <v>1</v>
      </c>
    </row>
    <row r="10" spans="2:14">
      <c r="B10" s="5"/>
      <c r="C10" s="6"/>
      <c r="D10" s="6"/>
      <c r="E10" s="152"/>
      <c r="F10" s="152"/>
      <c r="G10" s="152"/>
      <c r="H10" s="152"/>
      <c r="I10" s="152"/>
      <c r="J10" s="152"/>
      <c r="K10" s="152"/>
      <c r="L10" s="7"/>
      <c r="N10" s="24" t="s">
        <v>2</v>
      </c>
    </row>
    <row r="11" spans="2:14">
      <c r="B11" s="5"/>
      <c r="C11" s="28"/>
      <c r="D11" s="6"/>
      <c r="E11" s="25" t="str">
        <f>IF(C11="Yes","Exempt from VAT",IF(C11="Don't know","Seek advice from the Tax Team",IF(C11="No","Proceed to Q2; Hit [TAB]","")))</f>
        <v/>
      </c>
      <c r="F11" s="12"/>
      <c r="G11" s="12"/>
      <c r="H11" s="12"/>
      <c r="I11" s="12"/>
      <c r="J11" s="12"/>
      <c r="K11" s="13"/>
      <c r="L11" s="7"/>
    </row>
    <row r="12" spans="2:14" ht="3.75" customHeight="1" thickBot="1">
      <c r="B12" s="8"/>
      <c r="C12" s="9"/>
      <c r="D12" s="9"/>
      <c r="E12" s="10"/>
      <c r="F12" s="9"/>
      <c r="G12" s="9"/>
      <c r="H12" s="9"/>
      <c r="I12" s="9"/>
      <c r="J12" s="9"/>
      <c r="K12" s="9"/>
      <c r="L12" s="11"/>
    </row>
    <row r="13" spans="2:14" ht="15.75" thickBot="1"/>
    <row r="14" spans="2:14">
      <c r="B14" s="2"/>
      <c r="C14" s="3" t="s">
        <v>4</v>
      </c>
      <c r="D14" s="3"/>
      <c r="E14" s="3" t="s">
        <v>240</v>
      </c>
      <c r="F14" s="3"/>
      <c r="G14" s="3"/>
      <c r="H14" s="3"/>
      <c r="I14" s="3"/>
      <c r="J14" s="3"/>
      <c r="K14" s="3"/>
      <c r="L14" s="4"/>
    </row>
    <row r="15" spans="2:14">
      <c r="B15" s="5"/>
      <c r="C15" s="6"/>
      <c r="D15" s="6"/>
      <c r="E15" s="6"/>
      <c r="F15" s="6"/>
      <c r="G15" s="6"/>
      <c r="H15" s="6"/>
      <c r="I15" s="6"/>
      <c r="J15" s="6"/>
      <c r="K15" s="6"/>
      <c r="L15" s="7"/>
    </row>
    <row r="16" spans="2:14">
      <c r="B16" s="5"/>
      <c r="C16" s="28"/>
      <c r="D16" s="6"/>
      <c r="E16" s="25" t="str">
        <f>IF(C16="Yes","Standard Rated VAT should be applied. But see Question 3 onwards for lets for a series of sessions",IF(C16="Don't know","Seek advice from the Tax Team",IF(C16="No","Proceed to Q3; Hit [TAB]","")))</f>
        <v/>
      </c>
      <c r="F16" s="12"/>
      <c r="G16" s="12"/>
      <c r="H16" s="12"/>
      <c r="I16" s="12"/>
      <c r="J16" s="12"/>
      <c r="K16" s="13"/>
      <c r="L16" s="7"/>
    </row>
    <row r="17" spans="2:12" ht="8.25" customHeight="1" thickBot="1">
      <c r="B17" s="8"/>
      <c r="C17" s="9"/>
      <c r="D17" s="9"/>
      <c r="E17" s="9"/>
      <c r="F17" s="9"/>
      <c r="G17" s="9"/>
      <c r="H17" s="9"/>
      <c r="I17" s="9"/>
      <c r="J17" s="9"/>
      <c r="K17" s="9"/>
      <c r="L17" s="11"/>
    </row>
    <row r="18" spans="2:12" ht="15.75" thickBot="1"/>
    <row r="19" spans="2:12">
      <c r="B19" s="2"/>
      <c r="C19" s="3" t="s">
        <v>5</v>
      </c>
      <c r="D19" s="3"/>
      <c r="E19" s="3" t="s">
        <v>241</v>
      </c>
      <c r="F19" s="3"/>
      <c r="G19" s="3"/>
      <c r="H19" s="3"/>
      <c r="I19" s="3"/>
      <c r="J19" s="3"/>
      <c r="K19" s="3"/>
      <c r="L19" s="4"/>
    </row>
    <row r="20" spans="2:12">
      <c r="B20" s="5"/>
      <c r="C20" s="6"/>
      <c r="D20" s="6"/>
      <c r="E20" s="6"/>
      <c r="F20" s="6"/>
      <c r="G20" s="6"/>
      <c r="H20" s="6"/>
      <c r="I20" s="6"/>
      <c r="J20" s="6"/>
      <c r="K20" s="6"/>
      <c r="L20" s="7"/>
    </row>
    <row r="21" spans="2:12">
      <c r="B21" s="5"/>
      <c r="C21" s="28"/>
      <c r="D21" s="6"/>
      <c r="E21" s="124" t="str">
        <f>IF(C21="Yes","Exempt from VAT",IF(C21="No","Proceed to Q4; Hit [TAB]",""))</f>
        <v/>
      </c>
      <c r="F21" s="125"/>
      <c r="G21" s="125"/>
      <c r="H21" s="125"/>
      <c r="I21" s="125"/>
      <c r="J21" s="125"/>
      <c r="K21" s="126"/>
      <c r="L21" s="7"/>
    </row>
    <row r="22" spans="2:12" ht="6" customHeight="1" thickBot="1">
      <c r="B22" s="8"/>
      <c r="C22" s="9"/>
      <c r="D22" s="9"/>
      <c r="E22" s="10"/>
      <c r="F22" s="9"/>
      <c r="G22" s="9"/>
      <c r="H22" s="9"/>
      <c r="I22" s="9"/>
      <c r="J22" s="9"/>
      <c r="K22" s="9"/>
      <c r="L22" s="11"/>
    </row>
    <row r="23" spans="2:12" ht="15.75" thickBot="1"/>
    <row r="24" spans="2:12" ht="15" customHeight="1">
      <c r="B24" s="2"/>
      <c r="C24" s="3" t="s">
        <v>6</v>
      </c>
      <c r="D24" s="3"/>
      <c r="E24" s="3" t="s">
        <v>246</v>
      </c>
      <c r="F24" s="3"/>
      <c r="G24" s="3"/>
      <c r="H24" s="3"/>
      <c r="I24" s="3"/>
      <c r="J24" s="3"/>
      <c r="K24" s="3"/>
      <c r="L24" s="4"/>
    </row>
    <row r="25" spans="2:12" ht="15" customHeight="1">
      <c r="B25" s="5"/>
      <c r="C25" s="6"/>
      <c r="D25" s="6"/>
      <c r="E25" s="6"/>
      <c r="F25" s="6"/>
      <c r="G25" s="6"/>
      <c r="H25" s="6"/>
      <c r="I25" s="6"/>
      <c r="J25" s="6"/>
      <c r="K25" s="6"/>
      <c r="L25" s="7"/>
    </row>
    <row r="26" spans="2:12" ht="15" customHeight="1">
      <c r="B26" s="5"/>
      <c r="C26" s="28"/>
      <c r="D26" s="6"/>
      <c r="E26" s="124" t="str">
        <f>IF(C26="Yes","Proceed to Q5; Hit [TAB]",IF(C26="No","Standard Rated VAT should be applied",""))</f>
        <v/>
      </c>
      <c r="F26" s="125"/>
      <c r="G26" s="125"/>
      <c r="H26" s="125"/>
      <c r="I26" s="125"/>
      <c r="J26" s="125"/>
      <c r="K26" s="126"/>
      <c r="L26" s="7"/>
    </row>
    <row r="27" spans="2:12" ht="15" customHeight="1" thickBot="1">
      <c r="B27" s="8"/>
      <c r="C27" s="9"/>
      <c r="D27" s="9"/>
      <c r="E27" s="10"/>
      <c r="F27" s="9"/>
      <c r="G27" s="9"/>
      <c r="H27" s="9"/>
      <c r="I27" s="9"/>
      <c r="J27" s="9"/>
      <c r="K27" s="9"/>
      <c r="L27" s="11"/>
    </row>
    <row r="28" spans="2:12" ht="15" customHeight="1" thickBot="1">
      <c r="E28" s="1"/>
    </row>
    <row r="29" spans="2:12" ht="15" customHeight="1">
      <c r="B29" s="2"/>
      <c r="C29" s="3" t="s">
        <v>242</v>
      </c>
      <c r="D29" s="3"/>
      <c r="E29" s="3" t="s">
        <v>248</v>
      </c>
      <c r="F29" s="3"/>
      <c r="G29" s="3"/>
      <c r="H29" s="3"/>
      <c r="I29" s="3"/>
      <c r="J29" s="3"/>
      <c r="K29" s="3"/>
      <c r="L29" s="4"/>
    </row>
    <row r="30" spans="2:12" ht="15" customHeight="1">
      <c r="B30" s="5"/>
      <c r="C30" s="6"/>
      <c r="D30" s="6"/>
      <c r="E30" s="6"/>
      <c r="F30" s="6"/>
      <c r="G30" s="6"/>
      <c r="H30" s="6"/>
      <c r="I30" s="6"/>
      <c r="J30" s="6"/>
      <c r="K30" s="6"/>
      <c r="L30" s="7"/>
    </row>
    <row r="31" spans="2:12" ht="15" customHeight="1">
      <c r="B31" s="5"/>
      <c r="C31" s="28"/>
      <c r="D31" s="6"/>
      <c r="E31" s="124" t="str">
        <f>IF(C31="Yes","Proceed to Q6; Hit [TAB]",IF(C31="No","Standard Rated VAT should be applied",""))</f>
        <v/>
      </c>
      <c r="F31" s="147"/>
      <c r="G31" s="147"/>
      <c r="H31" s="147"/>
      <c r="I31" s="147"/>
      <c r="J31" s="147"/>
      <c r="K31" s="148"/>
      <c r="L31" s="7"/>
    </row>
    <row r="32" spans="2:12" ht="15" customHeight="1" thickBot="1">
      <c r="B32" s="8"/>
      <c r="C32" s="9"/>
      <c r="D32" s="9"/>
      <c r="E32" s="10"/>
      <c r="F32" s="9"/>
      <c r="G32" s="9"/>
      <c r="H32" s="9"/>
      <c r="I32" s="9"/>
      <c r="J32" s="9"/>
      <c r="K32" s="9"/>
      <c r="L32" s="11"/>
    </row>
    <row r="33" spans="2:12" ht="15" customHeight="1" thickBot="1">
      <c r="E33" s="1"/>
    </row>
    <row r="34" spans="2:12" ht="15" customHeight="1">
      <c r="B34" s="2"/>
      <c r="C34" s="3" t="s">
        <v>243</v>
      </c>
      <c r="D34" s="3"/>
      <c r="E34" s="3" t="s">
        <v>252</v>
      </c>
      <c r="F34" s="3"/>
      <c r="G34" s="3"/>
      <c r="H34" s="3"/>
      <c r="I34" s="3"/>
      <c r="J34" s="3"/>
      <c r="K34" s="3"/>
      <c r="L34" s="4"/>
    </row>
    <row r="35" spans="2:12" ht="15" customHeight="1">
      <c r="B35" s="5"/>
      <c r="C35" s="6"/>
      <c r="D35" s="6"/>
      <c r="E35" s="6" t="s">
        <v>249</v>
      </c>
      <c r="F35" s="6"/>
      <c r="G35" s="6"/>
      <c r="H35" s="6"/>
      <c r="I35" s="6"/>
      <c r="J35" s="6"/>
      <c r="K35" s="6"/>
      <c r="L35" s="7"/>
    </row>
    <row r="36" spans="2:12" ht="15" customHeight="1">
      <c r="B36" s="5"/>
      <c r="C36" s="6"/>
      <c r="D36" s="6"/>
      <c r="E36" s="6" t="s">
        <v>250</v>
      </c>
      <c r="F36" s="6"/>
      <c r="G36" s="6"/>
      <c r="H36" s="6"/>
      <c r="I36" s="6"/>
      <c r="J36" s="6"/>
      <c r="K36" s="6"/>
      <c r="L36" s="7"/>
    </row>
    <row r="37" spans="2:12" ht="15" customHeight="1">
      <c r="B37" s="5"/>
      <c r="C37" s="6"/>
      <c r="D37" s="6"/>
      <c r="E37" s="6" t="s">
        <v>251</v>
      </c>
      <c r="F37" s="6"/>
      <c r="G37" s="6"/>
      <c r="H37" s="6"/>
      <c r="I37" s="6"/>
      <c r="J37" s="6"/>
      <c r="K37" s="6"/>
      <c r="L37" s="7"/>
    </row>
    <row r="38" spans="2:12" ht="15" customHeight="1">
      <c r="B38" s="5"/>
      <c r="C38" s="6"/>
      <c r="D38" s="6"/>
      <c r="E38" s="6"/>
      <c r="F38" s="6"/>
      <c r="G38" s="6"/>
      <c r="H38" s="6"/>
      <c r="I38" s="6"/>
      <c r="J38" s="6"/>
      <c r="K38" s="6"/>
      <c r="L38" s="7"/>
    </row>
    <row r="39" spans="2:12" ht="15" customHeight="1">
      <c r="B39" s="5"/>
      <c r="C39" s="28"/>
      <c r="D39" s="6"/>
      <c r="E39" s="124" t="str">
        <f>IF(C39="Yes","Proceed to Q7; Hit [TAB]",IF(C39="No","Standard Rated VAT should be applied",""))</f>
        <v/>
      </c>
      <c r="F39" s="147"/>
      <c r="G39" s="147"/>
      <c r="H39" s="147"/>
      <c r="I39" s="147"/>
      <c r="J39" s="147"/>
      <c r="K39" s="148"/>
      <c r="L39" s="7"/>
    </row>
    <row r="40" spans="2:12" ht="15" customHeight="1" thickBot="1">
      <c r="B40" s="8"/>
      <c r="C40" s="9"/>
      <c r="D40" s="9"/>
      <c r="E40" s="10"/>
      <c r="F40" s="9"/>
      <c r="G40" s="9"/>
      <c r="H40" s="9"/>
      <c r="I40" s="9"/>
      <c r="J40" s="9"/>
      <c r="K40" s="9"/>
      <c r="L40" s="11"/>
    </row>
    <row r="41" spans="2:12" ht="15" customHeight="1" thickBot="1">
      <c r="E41" s="1"/>
    </row>
    <row r="42" spans="2:12" ht="15" customHeight="1">
      <c r="B42" s="2"/>
      <c r="C42" s="3" t="s">
        <v>244</v>
      </c>
      <c r="D42" s="3"/>
      <c r="E42" s="3" t="s">
        <v>256</v>
      </c>
      <c r="F42" s="3"/>
      <c r="G42" s="3"/>
      <c r="H42" s="3"/>
      <c r="I42" s="3"/>
      <c r="J42" s="3"/>
      <c r="K42" s="3"/>
      <c r="L42" s="4"/>
    </row>
    <row r="43" spans="2:12" ht="15" customHeight="1">
      <c r="B43" s="5"/>
      <c r="C43" s="6"/>
      <c r="D43" s="6"/>
      <c r="E43" s="6" t="s">
        <v>253</v>
      </c>
      <c r="F43" s="6"/>
      <c r="G43" s="6"/>
      <c r="H43" s="6"/>
      <c r="I43" s="6"/>
      <c r="J43" s="6"/>
      <c r="K43" s="6"/>
      <c r="L43" s="7"/>
    </row>
    <row r="44" spans="2:12" ht="15" customHeight="1">
      <c r="B44" s="5"/>
      <c r="C44" s="6"/>
      <c r="D44" s="6"/>
      <c r="E44" s="6" t="s">
        <v>254</v>
      </c>
      <c r="F44" s="6"/>
      <c r="G44" s="6"/>
      <c r="H44" s="6"/>
      <c r="I44" s="6"/>
      <c r="J44" s="6"/>
      <c r="K44" s="6"/>
      <c r="L44" s="7"/>
    </row>
    <row r="45" spans="2:12" ht="15" customHeight="1">
      <c r="B45" s="5"/>
      <c r="C45" s="6"/>
      <c r="D45" s="6"/>
      <c r="E45" s="6" t="s">
        <v>255</v>
      </c>
      <c r="F45" s="6"/>
      <c r="G45" s="6"/>
      <c r="H45" s="6"/>
      <c r="I45" s="6"/>
      <c r="J45" s="6"/>
      <c r="K45" s="6"/>
      <c r="L45" s="7"/>
    </row>
    <row r="46" spans="2:12" ht="15" customHeight="1">
      <c r="B46" s="5"/>
      <c r="C46" s="6"/>
      <c r="D46" s="6"/>
      <c r="E46" s="6"/>
      <c r="F46" s="6"/>
      <c r="G46" s="6"/>
      <c r="H46" s="6"/>
      <c r="I46" s="6"/>
      <c r="J46" s="6"/>
      <c r="K46" s="6"/>
      <c r="L46" s="7"/>
    </row>
    <row r="47" spans="2:12" ht="15" customHeight="1">
      <c r="B47" s="5"/>
      <c r="C47" s="28"/>
      <c r="D47" s="6"/>
      <c r="E47" s="124" t="str">
        <f>IF(C47="Yes","Proceed to Q8; Hit [TAB]",IF(C47="No","Standard Rated VAT should be applied",""))</f>
        <v/>
      </c>
      <c r="F47" s="147"/>
      <c r="G47" s="147"/>
      <c r="H47" s="147"/>
      <c r="I47" s="147"/>
      <c r="J47" s="147"/>
      <c r="K47" s="148"/>
      <c r="L47" s="7"/>
    </row>
    <row r="48" spans="2:12" ht="15" customHeight="1" thickBot="1">
      <c r="B48" s="8"/>
      <c r="C48" s="9"/>
      <c r="D48" s="9"/>
      <c r="E48" s="10"/>
      <c r="F48" s="9"/>
      <c r="G48" s="9"/>
      <c r="H48" s="9"/>
      <c r="I48" s="9"/>
      <c r="J48" s="9"/>
      <c r="K48" s="9"/>
      <c r="L48" s="11"/>
    </row>
    <row r="49" spans="2:12" ht="15" customHeight="1" thickBot="1">
      <c r="E49" s="1"/>
    </row>
    <row r="50" spans="2:12" ht="15" customHeight="1">
      <c r="B50" s="2"/>
      <c r="C50" s="3" t="s">
        <v>245</v>
      </c>
      <c r="D50" s="3"/>
      <c r="E50" s="3" t="s">
        <v>258</v>
      </c>
      <c r="F50" s="3"/>
      <c r="G50" s="3"/>
      <c r="H50" s="3"/>
      <c r="I50" s="3"/>
      <c r="J50" s="3"/>
      <c r="K50" s="3"/>
      <c r="L50" s="4"/>
    </row>
    <row r="51" spans="2:12" ht="15" customHeight="1">
      <c r="B51" s="5"/>
      <c r="C51" s="6"/>
      <c r="D51" s="6"/>
      <c r="E51" s="6" t="s">
        <v>257</v>
      </c>
      <c r="F51" s="6"/>
      <c r="G51" s="6"/>
      <c r="H51" s="6"/>
      <c r="I51" s="6"/>
      <c r="J51" s="6"/>
      <c r="K51" s="6"/>
      <c r="L51" s="7"/>
    </row>
    <row r="52" spans="2:12" ht="15" customHeight="1">
      <c r="B52" s="5"/>
      <c r="C52" s="6"/>
      <c r="D52" s="6"/>
      <c r="E52" s="6"/>
      <c r="F52" s="6"/>
      <c r="G52" s="6"/>
      <c r="H52" s="6"/>
      <c r="I52" s="6"/>
      <c r="J52" s="6"/>
      <c r="K52" s="6"/>
      <c r="L52" s="7"/>
    </row>
    <row r="53" spans="2:12" ht="15" customHeight="1">
      <c r="B53" s="5"/>
      <c r="C53" s="28"/>
      <c r="D53" s="6"/>
      <c r="E53" s="124" t="str">
        <f>IF(C53="Yes","Proceed to Q9; Hit [TAB]",IF(C53="No","Standard Rated VAT should be applied",""))</f>
        <v/>
      </c>
      <c r="F53" s="147"/>
      <c r="G53" s="147"/>
      <c r="H53" s="147"/>
      <c r="I53" s="147"/>
      <c r="J53" s="147"/>
      <c r="K53" s="148"/>
      <c r="L53" s="7"/>
    </row>
    <row r="54" spans="2:12" ht="15" customHeight="1" thickBot="1">
      <c r="B54" s="8"/>
      <c r="C54" s="9"/>
      <c r="D54" s="9"/>
      <c r="E54" s="10"/>
      <c r="F54" s="9"/>
      <c r="G54" s="9"/>
      <c r="H54" s="9"/>
      <c r="I54" s="9"/>
      <c r="J54" s="9"/>
      <c r="K54" s="9"/>
      <c r="L54" s="11"/>
    </row>
    <row r="55" spans="2:12" ht="15" customHeight="1" thickBot="1">
      <c r="E55" s="1"/>
    </row>
    <row r="56" spans="2:12" ht="15" customHeight="1">
      <c r="B56" s="2"/>
      <c r="C56" s="3" t="s">
        <v>329</v>
      </c>
      <c r="D56" s="3"/>
      <c r="E56" s="3" t="s">
        <v>259</v>
      </c>
      <c r="F56" s="3"/>
      <c r="G56" s="3"/>
      <c r="H56" s="3"/>
      <c r="I56" s="3"/>
      <c r="J56" s="3"/>
      <c r="K56" s="3"/>
      <c r="L56" s="4"/>
    </row>
    <row r="57" spans="2:12" ht="15" customHeight="1">
      <c r="B57" s="5"/>
      <c r="C57" s="6"/>
      <c r="D57" s="6"/>
      <c r="E57" s="6" t="s">
        <v>260</v>
      </c>
      <c r="F57" s="6"/>
      <c r="G57" s="6"/>
      <c r="H57" s="6"/>
      <c r="I57" s="6"/>
      <c r="J57" s="6"/>
      <c r="K57" s="6"/>
      <c r="L57" s="7"/>
    </row>
    <row r="58" spans="2:12" ht="15" customHeight="1">
      <c r="B58" s="5"/>
      <c r="C58" s="6"/>
      <c r="D58" s="6"/>
      <c r="E58" s="6"/>
      <c r="F58" s="6"/>
      <c r="G58" s="6"/>
      <c r="H58" s="6"/>
      <c r="I58" s="6"/>
      <c r="J58" s="6"/>
      <c r="K58" s="6"/>
      <c r="L58" s="7"/>
    </row>
    <row r="59" spans="2:12" ht="15" customHeight="1">
      <c r="B59" s="5"/>
      <c r="C59" s="28"/>
      <c r="D59" s="6"/>
      <c r="E59" s="124" t="str">
        <f>IF(C59="Yes","Exempt from VAT",IF(C59="No","Standard Rated VAT should be applied",""))</f>
        <v/>
      </c>
      <c r="F59" s="147"/>
      <c r="G59" s="147"/>
      <c r="H59" s="147"/>
      <c r="I59" s="147"/>
      <c r="J59" s="147"/>
      <c r="K59" s="148"/>
      <c r="L59" s="7"/>
    </row>
    <row r="60" spans="2:12" ht="15" customHeight="1" thickBot="1">
      <c r="B60" s="8"/>
      <c r="C60" s="9"/>
      <c r="D60" s="9"/>
      <c r="E60" s="10"/>
      <c r="F60" s="9"/>
      <c r="G60" s="9"/>
      <c r="H60" s="9"/>
      <c r="I60" s="9"/>
      <c r="J60" s="9"/>
      <c r="K60" s="9"/>
      <c r="L60" s="11"/>
    </row>
    <row r="61" spans="2:12" ht="15" customHeight="1" thickBot="1">
      <c r="E61" s="1"/>
    </row>
    <row r="62" spans="2:12" ht="15" customHeight="1">
      <c r="B62" s="14"/>
      <c r="C62" s="15"/>
      <c r="D62" s="53" t="s">
        <v>290</v>
      </c>
      <c r="E62" s="15"/>
      <c r="F62" s="15"/>
      <c r="G62" s="15"/>
      <c r="H62" s="15"/>
      <c r="I62" s="15"/>
      <c r="J62" s="15"/>
      <c r="K62" s="15"/>
      <c r="L62" s="16"/>
    </row>
    <row r="63" spans="2:12" ht="15" customHeight="1">
      <c r="B63" s="17"/>
      <c r="C63" s="18"/>
      <c r="D63" s="116"/>
      <c r="E63" s="117"/>
      <c r="F63" s="117"/>
      <c r="G63" s="117"/>
      <c r="H63" s="117"/>
      <c r="I63" s="117"/>
      <c r="J63" s="117"/>
      <c r="K63" s="117"/>
      <c r="L63" s="19"/>
    </row>
    <row r="64" spans="2:12" ht="15" customHeight="1">
      <c r="B64" s="17"/>
      <c r="C64" s="18"/>
      <c r="D64" s="117"/>
      <c r="E64" s="117"/>
      <c r="F64" s="117"/>
      <c r="G64" s="117"/>
      <c r="H64" s="117"/>
      <c r="I64" s="117"/>
      <c r="J64" s="117"/>
      <c r="K64" s="117"/>
      <c r="L64" s="19"/>
    </row>
    <row r="65" spans="2:12" ht="15" customHeight="1">
      <c r="B65" s="17"/>
      <c r="C65" s="18"/>
      <c r="D65" s="117"/>
      <c r="E65" s="117"/>
      <c r="F65" s="117"/>
      <c r="G65" s="117"/>
      <c r="H65" s="117"/>
      <c r="I65" s="117"/>
      <c r="J65" s="117"/>
      <c r="K65" s="117"/>
      <c r="L65" s="19"/>
    </row>
    <row r="66" spans="2:12" ht="15" customHeight="1" thickBot="1">
      <c r="B66" s="20"/>
      <c r="C66" s="21"/>
      <c r="D66" s="21"/>
      <c r="E66" s="22"/>
      <c r="F66" s="21"/>
      <c r="G66" s="21"/>
      <c r="H66" s="21"/>
      <c r="I66" s="21"/>
      <c r="J66" s="21"/>
      <c r="K66" s="21"/>
      <c r="L66" s="23"/>
    </row>
    <row r="67" spans="2:12" ht="15" customHeight="1">
      <c r="E67" s="1"/>
    </row>
    <row r="68" spans="2:12" ht="10.5" customHeight="1"/>
    <row r="69" spans="2:12">
      <c r="C69" s="1" t="s">
        <v>9</v>
      </c>
    </row>
  </sheetData>
  <mergeCells count="11">
    <mergeCell ref="D63:K65"/>
    <mergeCell ref="E59:K59"/>
    <mergeCell ref="H2:J3"/>
    <mergeCell ref="E21:K21"/>
    <mergeCell ref="E26:K26"/>
    <mergeCell ref="E31:K31"/>
    <mergeCell ref="E39:K39"/>
    <mergeCell ref="E47:K47"/>
    <mergeCell ref="E53:K53"/>
    <mergeCell ref="E9:K10"/>
    <mergeCell ref="C5:F5"/>
  </mergeCells>
  <dataValidations count="2">
    <dataValidation type="list" allowBlank="1" showInputMessage="1" showErrorMessage="1" promptTitle="Step 1" prompt="Please select from the following options" sqref="C11:C12 D12 C16" xr:uid="{00000000-0002-0000-0E00-000000000000}">
      <formula1>$N$8:$N$10</formula1>
    </dataValidation>
    <dataValidation type="list" allowBlank="1" showInputMessage="1" showErrorMessage="1" sqref="C22:D22 C21 C26 C27:D27 C28 C31 C32:D32 C33 C39 C40:D40 C41 C47 C48:D48 C49 C54:D54 C53 C55 C60:D60 C59 C61 C66:C68 C17" xr:uid="{00000000-0002-0000-0E00-000001000000}">
      <formula1>$N$8:$N$9</formula1>
    </dataValidation>
  </dataValidations>
  <hyperlinks>
    <hyperlink ref="H2:J3" location="Menu!A1" display="Return to Main Menu" xr:uid="{00000000-0004-0000-0E00-000000000000}"/>
    <hyperlink ref="C5" r:id="rId1" location="sports-facilities-and-physical-recreation" display="Refer to VAT Notice 742 is necessary" xr:uid="{00000000-0004-0000-0E00-000001000000}"/>
    <hyperlink ref="C5:F5" r:id="rId2" location="an-overview-of-the-exemption-for-sporting-and-physical-education-services" display="Refer to VAT Notice 742, and 701/45 if necessary" xr:uid="{00000000-0004-0000-0E00-000002000000}"/>
  </hyperlinks>
  <pageMargins left="0.70866141732283472" right="0.70866141732283472" top="0.74803149606299213" bottom="0.74803149606299213" header="0.31496062992125984" footer="0.31496062992125984"/>
  <pageSetup paperSize="9" scale="92"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N100"/>
  <sheetViews>
    <sheetView workbookViewId="0">
      <selection activeCell="C14" sqref="C14"/>
    </sheetView>
  </sheetViews>
  <sheetFormatPr defaultRowHeight="15"/>
  <cols>
    <col min="1" max="1" width="0.42578125" customWidth="1"/>
    <col min="2" max="2" width="1.5703125" customWidth="1"/>
    <col min="3" max="3" width="11.5703125" customWidth="1"/>
    <col min="4" max="4" width="16.42578125" customWidth="1"/>
    <col min="5" max="5" width="11.5703125" customWidth="1"/>
    <col min="6" max="9" width="13.5703125" customWidth="1"/>
    <col min="10" max="10" width="9.85546875" customWidth="1"/>
    <col min="11" max="11" width="13.5703125" customWidth="1"/>
    <col min="12" max="12" width="15.85546875" customWidth="1"/>
  </cols>
  <sheetData>
    <row r="1" spans="2:14" ht="9.75" customHeight="1" thickBot="1"/>
    <row r="2" spans="2:14" ht="16.5" customHeight="1">
      <c r="C2" s="54"/>
      <c r="D2" s="54"/>
      <c r="E2" s="54"/>
      <c r="F2" s="54"/>
      <c r="G2" s="54"/>
      <c r="H2" s="173" t="s">
        <v>15</v>
      </c>
      <c r="I2" s="174"/>
      <c r="J2" s="175"/>
      <c r="K2" s="54"/>
      <c r="L2" s="54"/>
    </row>
    <row r="3" spans="2:14" ht="16.5" customHeight="1" thickBot="1">
      <c r="C3" s="54"/>
      <c r="D3" s="54"/>
      <c r="E3" s="54"/>
      <c r="F3" s="54"/>
      <c r="G3" s="54"/>
      <c r="H3" s="176"/>
      <c r="I3" s="177"/>
      <c r="J3" s="178"/>
      <c r="K3" s="54"/>
      <c r="L3" s="54"/>
    </row>
    <row r="4" spans="2:14" s="1" customFormat="1" ht="33.75">
      <c r="C4" s="55" t="s">
        <v>296</v>
      </c>
      <c r="D4" s="56"/>
      <c r="E4" s="56"/>
      <c r="F4" s="56"/>
      <c r="G4" s="56"/>
      <c r="H4" s="57"/>
      <c r="I4" s="57"/>
      <c r="J4" s="57"/>
      <c r="K4" s="57"/>
      <c r="L4" s="57"/>
    </row>
    <row r="5" spans="2:14" s="1" customFormat="1">
      <c r="C5" s="179" t="s">
        <v>297</v>
      </c>
      <c r="D5" s="179"/>
      <c r="E5" s="179"/>
      <c r="F5" s="57"/>
      <c r="G5" s="57"/>
      <c r="H5" s="57"/>
      <c r="I5" s="57"/>
      <c r="J5" s="57"/>
      <c r="K5" s="57"/>
      <c r="L5" s="57"/>
    </row>
    <row r="6" spans="2:14" s="1" customFormat="1">
      <c r="C6" s="57" t="s">
        <v>8</v>
      </c>
      <c r="D6" s="57"/>
      <c r="E6" s="57"/>
      <c r="F6" s="57"/>
      <c r="G6" s="57"/>
      <c r="H6" s="57"/>
      <c r="I6" s="57"/>
      <c r="J6" s="57"/>
      <c r="K6" s="57"/>
      <c r="L6" s="57"/>
    </row>
    <row r="7" spans="2:14" s="1" customFormat="1">
      <c r="C7" s="57" t="s">
        <v>7</v>
      </c>
      <c r="D7" s="57"/>
      <c r="E7" s="57"/>
      <c r="F7" s="57"/>
      <c r="G7" s="57"/>
      <c r="H7" s="57"/>
      <c r="I7" s="57"/>
      <c r="J7" s="57"/>
      <c r="K7" s="57"/>
      <c r="L7" s="57"/>
    </row>
    <row r="8" spans="2:14" ht="15.75" thickBot="1">
      <c r="C8" s="54"/>
      <c r="D8" s="54"/>
      <c r="E8" s="54"/>
      <c r="F8" s="54"/>
      <c r="G8" s="54"/>
      <c r="H8" s="54"/>
      <c r="I8" s="54"/>
      <c r="J8" s="54"/>
      <c r="K8" s="54"/>
      <c r="L8" s="54"/>
      <c r="N8" s="24" t="s">
        <v>0</v>
      </c>
    </row>
    <row r="9" spans="2:14">
      <c r="B9" s="2"/>
      <c r="C9" s="58" t="s">
        <v>3</v>
      </c>
      <c r="D9" s="58"/>
      <c r="E9" s="58" t="s">
        <v>306</v>
      </c>
      <c r="F9" s="58"/>
      <c r="G9" s="58"/>
      <c r="H9" s="58"/>
      <c r="I9" s="58"/>
      <c r="J9" s="58"/>
      <c r="K9" s="58"/>
      <c r="L9" s="59"/>
      <c r="N9" s="24" t="s">
        <v>1</v>
      </c>
    </row>
    <row r="10" spans="2:14">
      <c r="B10" s="5"/>
      <c r="C10" s="60"/>
      <c r="D10" s="60"/>
      <c r="E10" s="61" t="s">
        <v>319</v>
      </c>
      <c r="F10" s="60"/>
      <c r="G10" s="60"/>
      <c r="H10" s="60"/>
      <c r="I10" s="60"/>
      <c r="J10" s="60"/>
      <c r="K10" s="60"/>
      <c r="L10" s="62"/>
      <c r="N10" s="24"/>
    </row>
    <row r="11" spans="2:14">
      <c r="B11" s="5"/>
      <c r="C11" s="60"/>
      <c r="D11" s="60"/>
      <c r="E11" s="60"/>
      <c r="F11" s="60"/>
      <c r="G11" s="60"/>
      <c r="H11" s="60"/>
      <c r="I11" s="60"/>
      <c r="J11" s="60"/>
      <c r="K11" s="60"/>
      <c r="L11" s="62"/>
      <c r="N11" s="24"/>
    </row>
    <row r="12" spans="2:14">
      <c r="B12" s="5"/>
      <c r="C12" s="60"/>
      <c r="D12" s="60"/>
      <c r="E12" s="60" t="s">
        <v>307</v>
      </c>
      <c r="F12" s="60"/>
      <c r="G12" s="60"/>
      <c r="H12" s="60"/>
      <c r="I12" s="60"/>
      <c r="J12" s="60"/>
      <c r="K12" s="60"/>
      <c r="L12" s="62"/>
      <c r="N12" s="24"/>
    </row>
    <row r="13" spans="2:14">
      <c r="B13" s="5"/>
      <c r="C13" s="60"/>
      <c r="D13" s="60"/>
      <c r="E13" s="60"/>
      <c r="F13" s="60"/>
      <c r="G13" s="60"/>
      <c r="H13" s="60"/>
      <c r="I13" s="60"/>
      <c r="J13" s="60"/>
      <c r="K13" s="60"/>
      <c r="L13" s="62"/>
      <c r="N13" s="24" t="s">
        <v>2</v>
      </c>
    </row>
    <row r="14" spans="2:14">
      <c r="B14" s="5"/>
      <c r="C14" s="28"/>
      <c r="D14" s="60"/>
      <c r="E14" s="25" t="str">
        <f>IF(C14="Yes","Proceed to Q2. But refer to bottom of page for work not included under Research",IF(C14="Don't know","Seek advice from the Tax Team",IF(C14="No","Return to main menu and select Consultancy","")))</f>
        <v/>
      </c>
      <c r="F14" s="63"/>
      <c r="G14" s="63"/>
      <c r="H14" s="63"/>
      <c r="I14" s="63"/>
      <c r="J14" s="63"/>
      <c r="K14" s="64"/>
      <c r="L14" s="62"/>
    </row>
    <row r="15" spans="2:14" ht="3.75" customHeight="1" thickBot="1">
      <c r="B15" s="8"/>
      <c r="C15" s="65"/>
      <c r="D15" s="65"/>
      <c r="E15" s="66"/>
      <c r="F15" s="65"/>
      <c r="G15" s="65"/>
      <c r="H15" s="65"/>
      <c r="I15" s="65"/>
      <c r="J15" s="65"/>
      <c r="K15" s="65"/>
      <c r="L15" s="67"/>
    </row>
    <row r="16" spans="2:14" ht="15.75" thickBot="1">
      <c r="C16" s="54"/>
      <c r="D16" s="54"/>
      <c r="E16" s="54"/>
      <c r="F16" s="54"/>
      <c r="G16" s="54"/>
      <c r="H16" s="54"/>
      <c r="I16" s="54"/>
      <c r="J16" s="54"/>
      <c r="K16" s="54"/>
      <c r="L16" s="54"/>
    </row>
    <row r="17" spans="2:12">
      <c r="B17" s="2"/>
      <c r="C17" s="58" t="str">
        <f>IF(C14="Yes","Question 2:","")</f>
        <v/>
      </c>
      <c r="D17" s="58"/>
      <c r="E17" s="58" t="str">
        <f>IF(C14="Yes","Is there a Supply? (see note 2)","")</f>
        <v/>
      </c>
      <c r="F17" s="58"/>
      <c r="G17" s="58"/>
      <c r="H17" s="58"/>
      <c r="I17" s="58"/>
      <c r="J17" s="58"/>
      <c r="K17" s="58"/>
      <c r="L17" s="59"/>
    </row>
    <row r="18" spans="2:12">
      <c r="B18" s="5"/>
      <c r="C18" s="60"/>
      <c r="D18" s="60"/>
      <c r="E18" s="60"/>
      <c r="F18" s="60"/>
      <c r="G18" s="60"/>
      <c r="H18" s="60"/>
      <c r="I18" s="60"/>
      <c r="J18" s="60"/>
      <c r="K18" s="60"/>
      <c r="L18" s="62"/>
    </row>
    <row r="19" spans="2:12">
      <c r="B19" s="5"/>
      <c r="C19" s="60" t="str">
        <f>IF(C14="Yes","Question 2a:","")</f>
        <v/>
      </c>
      <c r="D19" s="60"/>
      <c r="E19" s="60" t="str">
        <f>IF(C14="Yes","Will the the funding body obtain exclusivity over or share Intellectual Property (IP) rights with the School?","")</f>
        <v/>
      </c>
      <c r="F19" s="60"/>
      <c r="G19" s="60"/>
      <c r="H19" s="60"/>
      <c r="I19" s="60"/>
      <c r="J19" s="60"/>
      <c r="K19" s="60"/>
      <c r="L19" s="62"/>
    </row>
    <row r="20" spans="2:12">
      <c r="B20" s="5"/>
      <c r="C20" s="60"/>
      <c r="D20" s="60"/>
      <c r="E20" s="60"/>
      <c r="F20" s="60"/>
      <c r="G20" s="60"/>
      <c r="H20" s="60"/>
      <c r="I20" s="60"/>
      <c r="J20" s="60"/>
      <c r="K20" s="60"/>
      <c r="L20" s="62"/>
    </row>
    <row r="21" spans="2:12">
      <c r="B21" s="5"/>
      <c r="C21" s="28"/>
      <c r="D21" s="60"/>
      <c r="E21" s="124" t="str">
        <f>IF(C21="Yes","Standard Rated VAT should be applied if funder is based in UK.",IF(C21="No","Proceed to Q2b; Hit [TAB]",""))</f>
        <v/>
      </c>
      <c r="F21" s="145"/>
      <c r="G21" s="145"/>
      <c r="H21" s="145"/>
      <c r="I21" s="145"/>
      <c r="J21" s="145"/>
      <c r="K21" s="146"/>
      <c r="L21" s="62"/>
    </row>
    <row r="22" spans="2:12" ht="6" customHeight="1">
      <c r="B22" s="5"/>
      <c r="C22" s="60"/>
      <c r="D22" s="60"/>
      <c r="E22" s="68"/>
      <c r="F22" s="60"/>
      <c r="G22" s="60"/>
      <c r="H22" s="60"/>
      <c r="I22" s="60"/>
      <c r="J22" s="60"/>
      <c r="K22" s="60"/>
      <c r="L22" s="62"/>
    </row>
    <row r="23" spans="2:12">
      <c r="B23" s="5"/>
      <c r="C23" s="60"/>
      <c r="D23" s="60"/>
      <c r="E23" s="68"/>
      <c r="F23" s="60"/>
      <c r="G23" s="60"/>
      <c r="H23" s="60"/>
      <c r="I23" s="60"/>
      <c r="J23" s="60"/>
      <c r="K23" s="60"/>
      <c r="L23" s="62"/>
    </row>
    <row r="24" spans="2:12" ht="15" customHeight="1">
      <c r="B24" s="5"/>
      <c r="C24" s="60" t="str">
        <f>IF(C21="No","Question 2b:","")</f>
        <v/>
      </c>
      <c r="D24" s="60"/>
      <c r="E24" s="60" t="str">
        <f>IF(C21="No","Will the funder get early use of the Intellectual Property (via production of a report) before it is published?","")</f>
        <v/>
      </c>
      <c r="F24" s="60"/>
      <c r="G24" s="60"/>
      <c r="H24" s="60"/>
      <c r="I24" s="60"/>
      <c r="J24" s="60"/>
      <c r="K24" s="60"/>
      <c r="L24" s="62"/>
    </row>
    <row r="25" spans="2:12" ht="15" customHeight="1">
      <c r="B25" s="5"/>
      <c r="C25" s="60"/>
      <c r="D25" s="60"/>
      <c r="E25" s="60"/>
      <c r="F25" s="60"/>
      <c r="G25" s="60"/>
      <c r="H25" s="60"/>
      <c r="I25" s="60"/>
      <c r="J25" s="60"/>
      <c r="K25" s="60"/>
      <c r="L25" s="62"/>
    </row>
    <row r="26" spans="2:12" ht="15" customHeight="1">
      <c r="B26" s="5"/>
      <c r="C26" s="28"/>
      <c r="D26" s="60"/>
      <c r="E26" s="107" t="str">
        <f>IF(C26="Yes","Deemed supply due to a time advantage. Standard Rated VAT should be applied if funder is based in UK.",IF(C26="No","Proceed to Q2c; Hit [TAB]",""))</f>
        <v/>
      </c>
      <c r="F26" s="108"/>
      <c r="G26" s="108"/>
      <c r="H26" s="108"/>
      <c r="I26" s="108"/>
      <c r="J26" s="108"/>
      <c r="K26" s="109"/>
      <c r="L26" s="62"/>
    </row>
    <row r="27" spans="2:12" ht="15" customHeight="1">
      <c r="B27" s="5"/>
      <c r="C27" s="60"/>
      <c r="D27" s="60"/>
      <c r="E27" s="151"/>
      <c r="F27" s="152"/>
      <c r="G27" s="152"/>
      <c r="H27" s="152"/>
      <c r="I27" s="152"/>
      <c r="J27" s="152"/>
      <c r="K27" s="153"/>
      <c r="L27" s="62"/>
    </row>
    <row r="28" spans="2:12" ht="15" customHeight="1">
      <c r="B28" s="5"/>
      <c r="C28" s="60"/>
      <c r="D28" s="60"/>
      <c r="E28" s="68"/>
      <c r="F28" s="60"/>
      <c r="G28" s="60"/>
      <c r="H28" s="60"/>
      <c r="I28" s="60"/>
      <c r="J28" s="60"/>
      <c r="K28" s="60"/>
      <c r="L28" s="62"/>
    </row>
    <row r="29" spans="2:12" ht="15" customHeight="1">
      <c r="B29" s="5"/>
      <c r="C29" s="60" t="str">
        <f>IF(C26="No","Question 2c:","")</f>
        <v/>
      </c>
      <c r="D29" s="60"/>
      <c r="E29" s="60" t="str">
        <f>IF(C26="No","Will the findings of the Research be published by the School (in line with its Open Access Policy)?","")</f>
        <v/>
      </c>
      <c r="F29" s="60"/>
      <c r="G29" s="60"/>
      <c r="H29" s="60"/>
      <c r="I29" s="60"/>
      <c r="J29" s="60"/>
      <c r="K29" s="60"/>
      <c r="L29" s="62"/>
    </row>
    <row r="30" spans="2:12" ht="15" customHeight="1">
      <c r="B30" s="5"/>
      <c r="C30" s="60"/>
      <c r="D30" s="60"/>
      <c r="E30" s="60"/>
      <c r="F30" s="60"/>
      <c r="G30" s="60"/>
      <c r="H30" s="60"/>
      <c r="I30" s="60"/>
      <c r="J30" s="60"/>
      <c r="K30" s="60"/>
      <c r="L30" s="62"/>
    </row>
    <row r="31" spans="2:12" ht="15" customHeight="1">
      <c r="B31" s="5"/>
      <c r="C31" s="28"/>
      <c r="D31" s="60"/>
      <c r="E31" s="124" t="str">
        <f>IF(C31="Yes","No supply to Funder. No VAT - Outside the Scope of VAT",IF(C31="No","Proceed to Q2d; Hit [TAB]",""))</f>
        <v/>
      </c>
      <c r="F31" s="147"/>
      <c r="G31" s="147"/>
      <c r="H31" s="147"/>
      <c r="I31" s="147"/>
      <c r="J31" s="147"/>
      <c r="K31" s="148"/>
      <c r="L31" s="62"/>
    </row>
    <row r="32" spans="2:12" ht="15" customHeight="1">
      <c r="B32" s="5"/>
      <c r="C32" s="60"/>
      <c r="D32" s="60"/>
      <c r="E32" s="68"/>
      <c r="F32" s="60"/>
      <c r="G32" s="60"/>
      <c r="H32" s="60"/>
      <c r="I32" s="60"/>
      <c r="J32" s="60"/>
      <c r="K32" s="60"/>
      <c r="L32" s="62"/>
    </row>
    <row r="33" spans="2:12" ht="15" customHeight="1">
      <c r="B33" s="5"/>
      <c r="C33" s="60"/>
      <c r="D33" s="60"/>
      <c r="E33" s="68"/>
      <c r="F33" s="60"/>
      <c r="G33" s="60"/>
      <c r="H33" s="60"/>
      <c r="I33" s="60"/>
      <c r="J33" s="60"/>
      <c r="K33" s="60"/>
      <c r="L33" s="62"/>
    </row>
    <row r="34" spans="2:12" ht="15" customHeight="1">
      <c r="B34" s="5"/>
      <c r="C34" s="60" t="str">
        <f>IF(C31="No","Question 2d:","")</f>
        <v/>
      </c>
      <c r="D34" s="60"/>
      <c r="E34" s="60" t="str">
        <f>IF(C31="No","Is the research funding for 'the public good'?","")</f>
        <v/>
      </c>
      <c r="F34" s="60"/>
      <c r="G34" s="60"/>
      <c r="H34" s="60"/>
      <c r="I34" s="60"/>
      <c r="J34" s="60"/>
      <c r="K34" s="60"/>
      <c r="L34" s="62"/>
    </row>
    <row r="35" spans="2:12" ht="15" customHeight="1">
      <c r="B35" s="5"/>
      <c r="C35" s="60"/>
      <c r="D35" s="60"/>
      <c r="E35" s="61" t="str">
        <f>IF(C31="No","For Example: funded by a governmental organisation","")</f>
        <v/>
      </c>
      <c r="F35" s="60"/>
      <c r="G35" s="60"/>
      <c r="H35" s="60"/>
      <c r="I35" s="60"/>
      <c r="J35" s="60"/>
      <c r="K35" s="60"/>
      <c r="L35" s="62"/>
    </row>
    <row r="36" spans="2:12" ht="15" customHeight="1">
      <c r="B36" s="5"/>
      <c r="C36" s="60"/>
      <c r="D36" s="60"/>
      <c r="E36" s="60"/>
      <c r="F36" s="60"/>
      <c r="G36" s="60"/>
      <c r="H36" s="60"/>
      <c r="I36" s="60"/>
      <c r="J36" s="60"/>
      <c r="K36" s="60"/>
      <c r="L36" s="62"/>
    </row>
    <row r="37" spans="2:12" ht="15" customHeight="1">
      <c r="B37" s="5"/>
      <c r="C37" s="28"/>
      <c r="D37" s="60"/>
      <c r="E37" s="124" t="str">
        <f>IF(C37="Yes","No supply to Funder. No VAT - Outside the Scope of VAT",IF(C37="No","Proceed to Q3; Hit [TAB]",""))</f>
        <v/>
      </c>
      <c r="F37" s="147"/>
      <c r="G37" s="147"/>
      <c r="H37" s="147"/>
      <c r="I37" s="147"/>
      <c r="J37" s="147"/>
      <c r="K37" s="148"/>
      <c r="L37" s="62"/>
    </row>
    <row r="38" spans="2:12" ht="15" customHeight="1" thickBot="1">
      <c r="B38" s="8"/>
      <c r="C38" s="65"/>
      <c r="D38" s="65"/>
      <c r="E38" s="66"/>
      <c r="F38" s="65"/>
      <c r="G38" s="65"/>
      <c r="H38" s="65"/>
      <c r="I38" s="65"/>
      <c r="J38" s="65"/>
      <c r="K38" s="65"/>
      <c r="L38" s="67"/>
    </row>
    <row r="39" spans="2:12" ht="15" customHeight="1" thickBot="1">
      <c r="C39" s="54"/>
      <c r="D39" s="54"/>
      <c r="E39" s="57"/>
      <c r="F39" s="54"/>
      <c r="G39" s="54"/>
      <c r="H39" s="54"/>
      <c r="I39" s="54"/>
      <c r="J39" s="54"/>
      <c r="K39" s="54"/>
      <c r="L39" s="54"/>
    </row>
    <row r="40" spans="2:12" ht="15" customHeight="1">
      <c r="B40" s="2"/>
      <c r="C40" s="58" t="str">
        <f>IF(C37="No","Question 3:","")</f>
        <v/>
      </c>
      <c r="D40" s="58"/>
      <c r="E40" s="58" t="str">
        <f>IF(C37="No","Is the recipient of the research service an International Organisation recognised under Article 15(10)?","")</f>
        <v/>
      </c>
      <c r="F40" s="58"/>
      <c r="G40" s="58"/>
      <c r="H40" s="58"/>
      <c r="I40" s="58"/>
      <c r="J40" s="58"/>
      <c r="K40" s="58"/>
      <c r="L40" s="59"/>
    </row>
    <row r="41" spans="2:12" ht="15" customHeight="1">
      <c r="B41" s="5"/>
      <c r="C41" s="60"/>
      <c r="D41" s="60"/>
      <c r="E41" s="61" t="str">
        <f>IF(C37="No","These are organisations with an international membership (in most cases UK will also be a member).","")</f>
        <v/>
      </c>
      <c r="F41" s="61"/>
      <c r="G41" s="61"/>
      <c r="H41" s="61"/>
      <c r="I41" s="61"/>
      <c r="J41" s="61"/>
      <c r="K41" s="61"/>
      <c r="L41" s="62"/>
    </row>
    <row r="42" spans="2:12" ht="15" customHeight="1">
      <c r="B42" s="5"/>
      <c r="C42" s="60"/>
      <c r="D42" s="60"/>
      <c r="E42" s="154" t="str">
        <f>IF(C37="No","Organisations include: European Commission, European Parliament, European Courts of Justice, Eurostat, European Bank, United Nations bodies such as UNICEF, World Health Organisation and NATO.  ","")</f>
        <v/>
      </c>
      <c r="F42" s="155"/>
      <c r="G42" s="155"/>
      <c r="H42" s="155"/>
      <c r="I42" s="155"/>
      <c r="J42" s="155"/>
      <c r="K42" s="155"/>
      <c r="L42" s="62"/>
    </row>
    <row r="43" spans="2:12" ht="15" customHeight="1">
      <c r="B43" s="5"/>
      <c r="C43" s="60"/>
      <c r="D43" s="60"/>
      <c r="E43" s="155"/>
      <c r="F43" s="155"/>
      <c r="G43" s="155"/>
      <c r="H43" s="155"/>
      <c r="I43" s="155"/>
      <c r="J43" s="155"/>
      <c r="K43" s="155"/>
      <c r="L43" s="62"/>
    </row>
    <row r="44" spans="2:12" ht="15" customHeight="1">
      <c r="B44" s="5"/>
      <c r="C44" s="60"/>
      <c r="D44" s="60"/>
      <c r="E44" s="155"/>
      <c r="F44" s="155"/>
      <c r="G44" s="155"/>
      <c r="H44" s="155"/>
      <c r="I44" s="155"/>
      <c r="J44" s="155"/>
      <c r="K44" s="155"/>
      <c r="L44" s="62"/>
    </row>
    <row r="45" spans="2:12" ht="15" customHeight="1">
      <c r="B45" s="5"/>
      <c r="C45" s="60"/>
      <c r="D45" s="60"/>
      <c r="E45" s="60"/>
      <c r="F45" s="60"/>
      <c r="G45" s="60"/>
      <c r="H45" s="60"/>
      <c r="I45" s="60"/>
      <c r="J45" s="60"/>
      <c r="K45" s="60"/>
      <c r="L45" s="62"/>
    </row>
    <row r="46" spans="2:12" ht="15" customHeight="1">
      <c r="B46" s="5"/>
      <c r="C46" s="28"/>
      <c r="D46" s="60"/>
      <c r="E46" s="118" t="str">
        <f>IF(C46="Yes","No VAT - Outside the Scope of VAT on obtaining the international organisation's valid Article 15(10) exemption certificate.",IF(C46="No","Proceed to Q4; Hit [TAB]",""))</f>
        <v/>
      </c>
      <c r="F46" s="135"/>
      <c r="G46" s="135"/>
      <c r="H46" s="135"/>
      <c r="I46" s="135"/>
      <c r="J46" s="135"/>
      <c r="K46" s="136"/>
      <c r="L46" s="62"/>
    </row>
    <row r="47" spans="2:12" ht="15" customHeight="1">
      <c r="B47" s="5"/>
      <c r="C47" s="60"/>
      <c r="D47" s="60"/>
      <c r="E47" s="140"/>
      <c r="F47" s="141"/>
      <c r="G47" s="141"/>
      <c r="H47" s="141"/>
      <c r="I47" s="141"/>
      <c r="J47" s="141"/>
      <c r="K47" s="142"/>
      <c r="L47" s="62"/>
    </row>
    <row r="48" spans="2:12" ht="15" customHeight="1" thickBot="1">
      <c r="B48" s="8"/>
      <c r="C48" s="65"/>
      <c r="D48" s="65"/>
      <c r="E48" s="66"/>
      <c r="F48" s="65"/>
      <c r="G48" s="65"/>
      <c r="H48" s="65"/>
      <c r="I48" s="65"/>
      <c r="J48" s="65"/>
      <c r="K48" s="65"/>
      <c r="L48" s="67"/>
    </row>
    <row r="49" spans="2:12" ht="15" customHeight="1" thickBot="1">
      <c r="C49" s="54"/>
      <c r="D49" s="54"/>
      <c r="E49" s="57"/>
      <c r="F49" s="54"/>
      <c r="G49" s="54"/>
      <c r="H49" s="54"/>
      <c r="I49" s="54"/>
      <c r="J49" s="54"/>
      <c r="K49" s="54"/>
      <c r="L49" s="54"/>
    </row>
    <row r="50" spans="2:12" ht="15" customHeight="1">
      <c r="B50" s="2"/>
      <c r="C50" s="58" t="str">
        <f>IF(C46="No","Question 4:","")</f>
        <v/>
      </c>
      <c r="D50" s="58"/>
      <c r="E50" s="58" t="str">
        <f>IF(C46="No","Is the recipient of the research service outside the UK?","")</f>
        <v/>
      </c>
      <c r="F50" s="58"/>
      <c r="G50" s="58"/>
      <c r="H50" s="58"/>
      <c r="I50" s="58"/>
      <c r="J50" s="58"/>
      <c r="K50" s="58"/>
      <c r="L50" s="59"/>
    </row>
    <row r="51" spans="2:12" ht="15" customHeight="1">
      <c r="B51" s="5"/>
      <c r="C51" s="60"/>
      <c r="D51" s="60"/>
      <c r="E51" s="60"/>
      <c r="F51" s="60"/>
      <c r="G51" s="60"/>
      <c r="H51" s="60"/>
      <c r="I51" s="60"/>
      <c r="J51" s="60"/>
      <c r="K51" s="60"/>
      <c r="L51" s="62"/>
    </row>
    <row r="52" spans="2:12" ht="15" customHeight="1">
      <c r="B52" s="5"/>
      <c r="C52" s="60"/>
      <c r="D52" s="60"/>
      <c r="E52" s="60"/>
      <c r="F52" s="60"/>
      <c r="G52" s="60"/>
      <c r="H52" s="60"/>
      <c r="I52" s="60"/>
      <c r="J52" s="60"/>
      <c r="K52" s="60"/>
      <c r="L52" s="62"/>
    </row>
    <row r="53" spans="2:12" ht="15" customHeight="1">
      <c r="B53" s="5"/>
      <c r="C53" s="28"/>
      <c r="D53" s="60"/>
      <c r="E53" s="124" t="str">
        <f>IF(C53="No"," Standard Rated VAT should be applied.",IF(C53="Yes","Proceed to Q5; Hit [TAB]",""))</f>
        <v/>
      </c>
      <c r="F53" s="147"/>
      <c r="G53" s="147"/>
      <c r="H53" s="147"/>
      <c r="I53" s="147"/>
      <c r="J53" s="147"/>
      <c r="K53" s="148"/>
      <c r="L53" s="62"/>
    </row>
    <row r="54" spans="2:12" ht="15" customHeight="1" thickBot="1">
      <c r="B54" s="8"/>
      <c r="C54" s="65"/>
      <c r="D54" s="65"/>
      <c r="E54" s="66"/>
      <c r="F54" s="65"/>
      <c r="G54" s="65"/>
      <c r="H54" s="65"/>
      <c r="I54" s="65"/>
      <c r="J54" s="65"/>
      <c r="K54" s="65"/>
      <c r="L54" s="67"/>
    </row>
    <row r="55" spans="2:12" ht="15" customHeight="1">
      <c r="C55" s="54"/>
      <c r="D55" s="54"/>
      <c r="E55" s="57"/>
      <c r="F55" s="54"/>
      <c r="G55" s="54"/>
      <c r="H55" s="54"/>
      <c r="I55" s="54"/>
      <c r="J55" s="54"/>
      <c r="K55" s="54"/>
      <c r="L55" s="54"/>
    </row>
    <row r="56" spans="2:12" ht="15" customHeight="1" thickBot="1">
      <c r="C56" s="54"/>
      <c r="D56" s="54"/>
      <c r="E56" s="57"/>
      <c r="F56" s="54"/>
      <c r="G56" s="54"/>
      <c r="H56" s="54"/>
      <c r="I56" s="54"/>
      <c r="J56" s="54"/>
      <c r="K56" s="54"/>
      <c r="L56" s="54"/>
    </row>
    <row r="57" spans="2:12" ht="15" customHeight="1">
      <c r="B57" s="2"/>
      <c r="C57" s="58" t="str">
        <f>IF(C53="Yes","Question 5:","")</f>
        <v/>
      </c>
      <c r="D57" s="58"/>
      <c r="E57" s="58" t="str">
        <f>IF(C53="Yes","Is the recipient of the research service based in the EU","")</f>
        <v/>
      </c>
      <c r="F57" s="58"/>
      <c r="G57" s="58"/>
      <c r="H57" s="58"/>
      <c r="I57" s="58"/>
      <c r="J57" s="58"/>
      <c r="K57" s="58"/>
      <c r="L57" s="59"/>
    </row>
    <row r="58" spans="2:12" ht="15" customHeight="1">
      <c r="B58" s="5"/>
      <c r="C58" s="60"/>
      <c r="D58" s="60"/>
      <c r="E58" s="60"/>
      <c r="F58" s="60"/>
      <c r="G58" s="60"/>
      <c r="H58" s="60"/>
      <c r="I58" s="60"/>
      <c r="J58" s="60"/>
      <c r="K58" s="60"/>
      <c r="L58" s="62"/>
    </row>
    <row r="59" spans="2:12" ht="15" customHeight="1">
      <c r="B59" s="5"/>
      <c r="C59" s="60"/>
      <c r="D59" s="60"/>
      <c r="E59" s="60"/>
      <c r="F59" s="60"/>
      <c r="G59" s="60"/>
      <c r="H59" s="60"/>
      <c r="I59" s="60"/>
      <c r="J59" s="60"/>
      <c r="K59" s="60"/>
      <c r="L59" s="62"/>
    </row>
    <row r="60" spans="2:12" ht="15" customHeight="1">
      <c r="B60" s="5"/>
      <c r="C60" s="28"/>
      <c r="D60" s="60"/>
      <c r="E60" s="124" t="str">
        <f>IF(C60="Yes","No VAT - but Sales Invoice to be raised as 'EU Reverse charged Invoice' on OneFinance",IF(C60="No","No VAT - Outside the Scope of UK &amp; EU VAT",""))</f>
        <v/>
      </c>
      <c r="F60" s="147"/>
      <c r="G60" s="147"/>
      <c r="H60" s="147"/>
      <c r="I60" s="147"/>
      <c r="J60" s="147"/>
      <c r="K60" s="148"/>
      <c r="L60" s="62"/>
    </row>
    <row r="61" spans="2:12" ht="15" customHeight="1" thickBot="1">
      <c r="B61" s="8"/>
      <c r="C61" s="65"/>
      <c r="D61" s="65"/>
      <c r="E61" s="66"/>
      <c r="F61" s="65"/>
      <c r="G61" s="65"/>
      <c r="H61" s="65"/>
      <c r="I61" s="65"/>
      <c r="J61" s="65"/>
      <c r="K61" s="65"/>
      <c r="L61" s="67"/>
    </row>
    <row r="62" spans="2:12" ht="15" customHeight="1" thickBot="1">
      <c r="C62" s="54"/>
      <c r="D62" s="54"/>
      <c r="E62" s="57"/>
      <c r="F62" s="54"/>
      <c r="G62" s="54"/>
      <c r="H62" s="54"/>
      <c r="I62" s="54"/>
      <c r="J62" s="54"/>
      <c r="K62" s="54"/>
      <c r="L62" s="54"/>
    </row>
    <row r="63" spans="2:12" ht="15" customHeight="1">
      <c r="B63" s="14"/>
      <c r="C63" s="69"/>
      <c r="D63" s="70" t="s">
        <v>290</v>
      </c>
      <c r="E63" s="69"/>
      <c r="F63" s="69"/>
      <c r="G63" s="69"/>
      <c r="H63" s="69"/>
      <c r="I63" s="69"/>
      <c r="J63" s="69"/>
      <c r="K63" s="69"/>
      <c r="L63" s="71"/>
    </row>
    <row r="64" spans="2:12" ht="15" customHeight="1">
      <c r="B64" s="17"/>
      <c r="C64" s="72"/>
      <c r="D64" s="172"/>
      <c r="E64" s="105"/>
      <c r="F64" s="105"/>
      <c r="G64" s="105"/>
      <c r="H64" s="105"/>
      <c r="I64" s="105"/>
      <c r="J64" s="105"/>
      <c r="K64" s="105"/>
      <c r="L64" s="73"/>
    </row>
    <row r="65" spans="2:12" ht="15" customHeight="1">
      <c r="B65" s="17"/>
      <c r="C65" s="72"/>
      <c r="D65" s="105"/>
      <c r="E65" s="105"/>
      <c r="F65" s="105"/>
      <c r="G65" s="105"/>
      <c r="H65" s="105"/>
      <c r="I65" s="105"/>
      <c r="J65" s="105"/>
      <c r="K65" s="105"/>
      <c r="L65" s="73"/>
    </row>
    <row r="66" spans="2:12" ht="15" customHeight="1">
      <c r="B66" s="17"/>
      <c r="C66" s="72"/>
      <c r="D66" s="105"/>
      <c r="E66" s="105"/>
      <c r="F66" s="105"/>
      <c r="G66" s="105"/>
      <c r="H66" s="105"/>
      <c r="I66" s="105"/>
      <c r="J66" s="105"/>
      <c r="K66" s="105"/>
      <c r="L66" s="73"/>
    </row>
    <row r="67" spans="2:12" ht="15" customHeight="1" thickBot="1">
      <c r="B67" s="20"/>
      <c r="C67" s="74"/>
      <c r="D67" s="74"/>
      <c r="E67" s="75"/>
      <c r="F67" s="74"/>
      <c r="G67" s="74"/>
      <c r="H67" s="74"/>
      <c r="I67" s="74"/>
      <c r="J67" s="74"/>
      <c r="K67" s="74"/>
      <c r="L67" s="76"/>
    </row>
    <row r="68" spans="2:12" ht="15" customHeight="1">
      <c r="C68" s="54"/>
      <c r="D68" s="54"/>
      <c r="E68" s="57"/>
      <c r="F68" s="54"/>
      <c r="G68" s="54"/>
      <c r="H68" s="54"/>
      <c r="I68" s="54"/>
      <c r="J68" s="54"/>
      <c r="K68" s="54"/>
      <c r="L68" s="54"/>
    </row>
    <row r="69" spans="2:12" ht="14.25" customHeight="1">
      <c r="C69" s="57" t="s">
        <v>9</v>
      </c>
      <c r="D69" s="54"/>
      <c r="E69" s="54"/>
      <c r="F69" s="54"/>
      <c r="G69" s="54"/>
      <c r="H69" s="54"/>
      <c r="I69" s="54"/>
      <c r="J69" s="54"/>
      <c r="K69" s="54"/>
      <c r="L69" s="54"/>
    </row>
    <row r="70" spans="2:12">
      <c r="C70" s="54"/>
      <c r="D70" s="54"/>
      <c r="E70" s="54"/>
      <c r="F70" s="54"/>
      <c r="G70" s="54"/>
      <c r="H70" s="54"/>
      <c r="I70" s="54"/>
      <c r="J70" s="54"/>
      <c r="K70" s="54"/>
      <c r="L70" s="54"/>
    </row>
    <row r="71" spans="2:12">
      <c r="C71" s="54" t="s">
        <v>311</v>
      </c>
      <c r="D71" s="54"/>
      <c r="E71" s="54"/>
      <c r="F71" s="54"/>
      <c r="G71" s="54"/>
      <c r="H71" s="54"/>
      <c r="I71" s="54"/>
      <c r="J71" s="54"/>
      <c r="K71" s="54"/>
      <c r="L71" s="54"/>
    </row>
    <row r="72" spans="2:12">
      <c r="C72" s="57" t="s">
        <v>298</v>
      </c>
      <c r="D72" s="54"/>
      <c r="E72" s="54"/>
      <c r="F72" s="54"/>
      <c r="G72" s="54"/>
      <c r="H72" s="54"/>
      <c r="I72" s="54"/>
      <c r="J72" s="54"/>
      <c r="K72" s="54"/>
      <c r="L72" s="54"/>
    </row>
    <row r="73" spans="2:12">
      <c r="C73" s="54" t="s">
        <v>308</v>
      </c>
      <c r="D73" s="54"/>
      <c r="E73" s="54"/>
      <c r="F73" s="54"/>
      <c r="G73" s="54"/>
      <c r="H73" s="54"/>
      <c r="I73" s="54"/>
      <c r="J73" s="54"/>
      <c r="K73" s="54"/>
      <c r="L73" s="54"/>
    </row>
    <row r="74" spans="2:12">
      <c r="C74" s="54" t="s">
        <v>299</v>
      </c>
      <c r="D74" s="54"/>
      <c r="E74" s="54"/>
      <c r="F74" s="54"/>
      <c r="G74" s="54"/>
      <c r="H74" s="54"/>
      <c r="I74" s="54"/>
      <c r="J74" s="54"/>
      <c r="K74" s="54"/>
      <c r="L74" s="54"/>
    </row>
    <row r="75" spans="2:12">
      <c r="C75" s="54" t="s">
        <v>300</v>
      </c>
      <c r="D75" s="54"/>
      <c r="E75" s="54"/>
      <c r="F75" s="54"/>
      <c r="G75" s="54"/>
      <c r="H75" s="54"/>
      <c r="I75" s="54"/>
      <c r="J75" s="54"/>
      <c r="K75" s="54"/>
      <c r="L75" s="54"/>
    </row>
    <row r="76" spans="2:12">
      <c r="C76" s="54" t="s">
        <v>301</v>
      </c>
      <c r="D76" s="54"/>
      <c r="E76" s="54"/>
      <c r="F76" s="54"/>
      <c r="G76" s="54"/>
      <c r="H76" s="54"/>
      <c r="I76" s="54"/>
      <c r="J76" s="54"/>
      <c r="K76" s="54"/>
      <c r="L76" s="54"/>
    </row>
    <row r="77" spans="2:12">
      <c r="C77" s="54" t="s">
        <v>302</v>
      </c>
      <c r="D77" s="54"/>
      <c r="E77" s="54"/>
      <c r="F77" s="54"/>
      <c r="G77" s="54"/>
      <c r="H77" s="54"/>
      <c r="I77" s="54"/>
      <c r="J77" s="54"/>
      <c r="K77" s="54"/>
      <c r="L77" s="54"/>
    </row>
    <row r="78" spans="2:12">
      <c r="C78" s="54" t="s">
        <v>303</v>
      </c>
      <c r="D78" s="54"/>
      <c r="E78" s="54"/>
      <c r="F78" s="54"/>
      <c r="G78" s="54"/>
      <c r="H78" s="54"/>
      <c r="I78" s="54"/>
      <c r="J78" s="54"/>
      <c r="K78" s="54"/>
      <c r="L78" s="54"/>
    </row>
    <row r="79" spans="2:12">
      <c r="C79" s="54" t="s">
        <v>304</v>
      </c>
      <c r="D79" s="54"/>
      <c r="E79" s="54"/>
      <c r="F79" s="54"/>
      <c r="G79" s="54"/>
      <c r="H79" s="54"/>
      <c r="I79" s="54"/>
      <c r="J79" s="54"/>
      <c r="K79" s="54"/>
      <c r="L79" s="54"/>
    </row>
    <row r="80" spans="2:12">
      <c r="C80" s="54" t="s">
        <v>305</v>
      </c>
      <c r="D80" s="54"/>
      <c r="E80" s="54"/>
      <c r="F80" s="54"/>
      <c r="G80" s="54"/>
      <c r="H80" s="54"/>
      <c r="I80" s="54"/>
      <c r="J80" s="54"/>
      <c r="K80" s="54"/>
      <c r="L80" s="54"/>
    </row>
    <row r="81" spans="3:12">
      <c r="C81" s="54"/>
      <c r="D81" s="54"/>
      <c r="E81" s="54"/>
      <c r="F81" s="54"/>
      <c r="G81" s="54"/>
      <c r="H81" s="54"/>
      <c r="I81" s="54"/>
      <c r="J81" s="54"/>
      <c r="K81" s="54"/>
      <c r="L81" s="54"/>
    </row>
    <row r="82" spans="3:12">
      <c r="C82" s="54" t="s">
        <v>318</v>
      </c>
      <c r="D82" s="54"/>
      <c r="E82" s="54"/>
      <c r="F82" s="54"/>
      <c r="G82" s="54"/>
      <c r="H82" s="54"/>
      <c r="I82" s="54"/>
      <c r="J82" s="54"/>
      <c r="K82" s="54"/>
      <c r="L82" s="54"/>
    </row>
    <row r="83" spans="3:12">
      <c r="C83" s="57" t="s">
        <v>309</v>
      </c>
    </row>
    <row r="84" spans="3:12">
      <c r="C84" s="97" t="s">
        <v>310</v>
      </c>
      <c r="D84" s="97"/>
      <c r="E84" s="97"/>
      <c r="F84" s="97"/>
      <c r="G84" s="97"/>
      <c r="H84" s="97"/>
      <c r="I84" s="97"/>
      <c r="J84" s="97"/>
      <c r="K84" s="97"/>
      <c r="L84" s="97"/>
    </row>
    <row r="85" spans="3:12">
      <c r="C85" s="97"/>
      <c r="D85" s="97"/>
      <c r="E85" s="97"/>
      <c r="F85" s="97"/>
      <c r="G85" s="97"/>
      <c r="H85" s="97"/>
      <c r="I85" s="97"/>
      <c r="J85" s="97"/>
      <c r="K85" s="97"/>
      <c r="L85" s="97"/>
    </row>
    <row r="86" spans="3:12">
      <c r="C86" s="97" t="s">
        <v>313</v>
      </c>
      <c r="D86" s="97"/>
      <c r="E86" s="97"/>
      <c r="F86" s="97"/>
      <c r="G86" s="97"/>
      <c r="H86" s="97"/>
      <c r="I86" s="97"/>
      <c r="J86" s="97"/>
      <c r="K86" s="97"/>
      <c r="L86" s="97"/>
    </row>
    <row r="87" spans="3:12">
      <c r="C87" s="97"/>
      <c r="D87" s="97"/>
      <c r="E87" s="97"/>
      <c r="F87" s="97"/>
      <c r="G87" s="97"/>
      <c r="H87" s="97"/>
      <c r="I87" s="97"/>
      <c r="J87" s="97"/>
      <c r="K87" s="97"/>
      <c r="L87" s="97"/>
    </row>
    <row r="88" spans="3:12">
      <c r="C88" t="s">
        <v>312</v>
      </c>
    </row>
    <row r="89" spans="3:12">
      <c r="C89" t="s">
        <v>314</v>
      </c>
    </row>
    <row r="90" spans="3:12" ht="6" customHeight="1"/>
    <row r="91" spans="3:12">
      <c r="C91" s="97" t="s">
        <v>315</v>
      </c>
      <c r="D91" s="97"/>
      <c r="E91" s="97"/>
      <c r="F91" s="97"/>
      <c r="G91" s="97"/>
      <c r="H91" s="97"/>
      <c r="I91" s="97"/>
      <c r="J91" s="97"/>
      <c r="K91" s="97"/>
      <c r="L91" s="97"/>
    </row>
    <row r="92" spans="3:12">
      <c r="C92" s="97"/>
      <c r="D92" s="97"/>
      <c r="E92" s="97"/>
      <c r="F92" s="97"/>
      <c r="G92" s="97"/>
      <c r="H92" s="97"/>
      <c r="I92" s="97"/>
      <c r="J92" s="97"/>
      <c r="K92" s="97"/>
      <c r="L92" s="97"/>
    </row>
    <row r="93" spans="3:12">
      <c r="C93" s="97" t="s">
        <v>316</v>
      </c>
      <c r="D93" s="97"/>
      <c r="E93" s="97"/>
      <c r="F93" s="97"/>
      <c r="G93" s="97"/>
      <c r="H93" s="97"/>
      <c r="I93" s="97"/>
      <c r="J93" s="97"/>
      <c r="K93" s="97"/>
      <c r="L93" s="97"/>
    </row>
    <row r="94" spans="3:12">
      <c r="C94" s="97"/>
      <c r="D94" s="97"/>
      <c r="E94" s="97"/>
      <c r="F94" s="97"/>
      <c r="G94" s="97"/>
      <c r="H94" s="97"/>
      <c r="I94" s="97"/>
      <c r="J94" s="97"/>
      <c r="K94" s="97"/>
      <c r="L94" s="97"/>
    </row>
    <row r="95" spans="3:12">
      <c r="C95" t="s">
        <v>317</v>
      </c>
    </row>
    <row r="96" spans="3:12">
      <c r="C96" t="s">
        <v>320</v>
      </c>
    </row>
    <row r="97" spans="3:12">
      <c r="C97" s="97" t="s">
        <v>321</v>
      </c>
      <c r="D97" s="97"/>
      <c r="E97" s="97"/>
      <c r="F97" s="97"/>
      <c r="G97" s="97"/>
      <c r="H97" s="97"/>
      <c r="I97" s="97"/>
      <c r="J97" s="97"/>
      <c r="K97" s="97"/>
      <c r="L97" s="97"/>
    </row>
    <row r="98" spans="3:12">
      <c r="C98" s="97"/>
      <c r="D98" s="97"/>
      <c r="E98" s="97"/>
      <c r="F98" s="97"/>
      <c r="G98" s="97"/>
      <c r="H98" s="97"/>
      <c r="I98" s="97"/>
      <c r="J98" s="97"/>
      <c r="K98" s="97"/>
      <c r="L98" s="97"/>
    </row>
    <row r="99" spans="3:12">
      <c r="C99" s="97" t="s">
        <v>322</v>
      </c>
      <c r="D99" s="97"/>
      <c r="E99" s="97"/>
      <c r="F99" s="97"/>
      <c r="G99" s="97"/>
      <c r="H99" s="97"/>
      <c r="I99" s="97"/>
      <c r="J99" s="97"/>
      <c r="K99" s="97"/>
      <c r="L99" s="97"/>
    </row>
    <row r="100" spans="3:12">
      <c r="C100" s="97"/>
      <c r="D100" s="97"/>
      <c r="E100" s="97"/>
      <c r="F100" s="97"/>
      <c r="G100" s="97"/>
      <c r="H100" s="97"/>
      <c r="I100" s="97"/>
      <c r="J100" s="97"/>
      <c r="K100" s="97"/>
      <c r="L100" s="97"/>
    </row>
  </sheetData>
  <mergeCells count="17">
    <mergeCell ref="E53:K53"/>
    <mergeCell ref="D64:K66"/>
    <mergeCell ref="E42:K44"/>
    <mergeCell ref="E46:K47"/>
    <mergeCell ref="H2:J3"/>
    <mergeCell ref="C5:E5"/>
    <mergeCell ref="E21:K21"/>
    <mergeCell ref="E31:K31"/>
    <mergeCell ref="E37:K37"/>
    <mergeCell ref="E60:K60"/>
    <mergeCell ref="E26:K27"/>
    <mergeCell ref="C97:L98"/>
    <mergeCell ref="C99:L100"/>
    <mergeCell ref="C84:L85"/>
    <mergeCell ref="C86:L87"/>
    <mergeCell ref="C91:L92"/>
    <mergeCell ref="C93:L94"/>
  </mergeCells>
  <dataValidations count="2">
    <dataValidation type="list" allowBlank="1" showInputMessage="1" showErrorMessage="1" sqref="C22:D23 C21 C26 C27:D28 C46 C31 C32:D33 C37 C38:D38 C39 C67:C68 C48:D48 C49 C54:D54 C53 C55:C56 C62 C61:D61 C60" xr:uid="{00000000-0002-0000-0F00-000000000000}">
      <formula1>$N$8:$N$9</formula1>
    </dataValidation>
    <dataValidation type="list" allowBlank="1" showInputMessage="1" showErrorMessage="1" promptTitle="Step 1" prompt="Please select from the following options" sqref="C14:C15 D15" xr:uid="{00000000-0002-0000-0F00-000001000000}">
      <formula1>$N$8:$N$13</formula1>
    </dataValidation>
  </dataValidations>
  <hyperlinks>
    <hyperlink ref="H2:J3" location="Menu!A1" display="Return to Main Menu" xr:uid="{00000000-0004-0000-0F00-000000000000}"/>
    <hyperlink ref="C5" r:id="rId1" location="sports-facilities-and-physical-recreation" display="Refer to VAT Notice 742 is necessary" xr:uid="{00000000-0004-0000-0F00-000001000000}"/>
    <hyperlink ref="C5:E5" r:id="rId2" display="Refer to VAT Notice 701/30 if necessary" xr:uid="{00000000-0004-0000-0F00-000002000000}"/>
  </hyperlinks>
  <pageMargins left="0.70866141732283472" right="0.70866141732283472" top="0.74803149606299213" bottom="0.74803149606299213" header="0.31496062992125984" footer="0.31496062992125984"/>
  <pageSetup paperSize="9" scale="92"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L211"/>
  <sheetViews>
    <sheetView workbookViewId="0">
      <pane ySplit="6" topLeftCell="A7" activePane="bottomLeft" state="frozen"/>
      <selection activeCell="E44" sqref="E44:K45"/>
      <selection pane="bottomLeft" activeCell="D2" sqref="D2:F3"/>
    </sheetView>
  </sheetViews>
  <sheetFormatPr defaultRowHeight="15"/>
  <cols>
    <col min="1" max="1" width="0.42578125" customWidth="1"/>
    <col min="2" max="2" width="1.5703125" customWidth="1"/>
    <col min="3" max="3" width="49.5703125" bestFit="1" customWidth="1"/>
    <col min="4" max="4" width="14.5703125" style="36" bestFit="1" customWidth="1"/>
    <col min="5" max="7" width="11.5703125" customWidth="1"/>
    <col min="8" max="8" width="9.85546875" customWidth="1"/>
    <col min="9" max="10" width="15" customWidth="1"/>
    <col min="11" max="11" width="12.42578125" customWidth="1"/>
    <col min="12" max="12" width="13.5703125" customWidth="1"/>
    <col min="13" max="13" width="12.42578125" customWidth="1"/>
  </cols>
  <sheetData>
    <row r="1" spans="3:12" ht="9.75" customHeight="1" thickBot="1"/>
    <row r="2" spans="3:12" ht="16.5" customHeight="1">
      <c r="D2" s="90" t="s">
        <v>15</v>
      </c>
      <c r="E2" s="91"/>
      <c r="F2" s="92"/>
    </row>
    <row r="3" spans="3:12" ht="16.5" customHeight="1" thickBot="1">
      <c r="D3" s="93"/>
      <c r="E3" s="94"/>
      <c r="F3" s="95"/>
    </row>
    <row r="4" spans="3:12" s="1" customFormat="1" ht="33.75">
      <c r="C4" s="27" t="s">
        <v>261</v>
      </c>
      <c r="D4" s="37"/>
      <c r="E4" s="26"/>
      <c r="F4" s="26"/>
      <c r="G4" s="26"/>
    </row>
    <row r="5" spans="3:12" s="1" customFormat="1" ht="21">
      <c r="C5" s="33" t="s">
        <v>27</v>
      </c>
      <c r="D5" s="38"/>
    </row>
    <row r="6" spans="3:12">
      <c r="C6" s="35" t="s">
        <v>28</v>
      </c>
      <c r="D6" s="39" t="s">
        <v>29</v>
      </c>
    </row>
    <row r="7" spans="3:12">
      <c r="C7" s="78" t="s">
        <v>333</v>
      </c>
      <c r="D7" s="78" t="s">
        <v>334</v>
      </c>
    </row>
    <row r="8" spans="3:12" ht="15" customHeight="1">
      <c r="C8" s="34" t="s">
        <v>332</v>
      </c>
      <c r="D8" s="40" t="s">
        <v>262</v>
      </c>
    </row>
    <row r="9" spans="3:12" ht="15.75" customHeight="1">
      <c r="C9" s="34" t="s">
        <v>263</v>
      </c>
      <c r="D9" s="40" t="s">
        <v>31</v>
      </c>
    </row>
    <row r="10" spans="3:12" ht="15.75" customHeight="1">
      <c r="C10" s="34" t="s">
        <v>337</v>
      </c>
      <c r="D10" s="180" t="s">
        <v>338</v>
      </c>
      <c r="E10" s="182"/>
      <c r="F10" s="182"/>
      <c r="G10" s="182"/>
      <c r="H10" s="182"/>
      <c r="I10" s="182"/>
      <c r="J10" s="97"/>
      <c r="K10" s="97"/>
      <c r="L10" s="97"/>
    </row>
    <row r="11" spans="3:12" ht="15.75" customHeight="1">
      <c r="C11" s="34" t="s">
        <v>264</v>
      </c>
      <c r="D11" s="180" t="s">
        <v>265</v>
      </c>
      <c r="E11" s="97"/>
      <c r="F11" s="97"/>
      <c r="G11" s="97"/>
      <c r="H11" s="97"/>
      <c r="I11" s="97"/>
      <c r="J11" s="97"/>
      <c r="K11" s="97"/>
    </row>
    <row r="12" spans="3:12">
      <c r="C12" s="34" t="s">
        <v>266</v>
      </c>
      <c r="D12" s="40" t="s">
        <v>262</v>
      </c>
    </row>
    <row r="13" spans="3:12">
      <c r="C13" s="34" t="s">
        <v>267</v>
      </c>
      <c r="D13" s="181" t="s">
        <v>268</v>
      </c>
      <c r="E13" s="97"/>
    </row>
    <row r="14" spans="3:12">
      <c r="C14" s="34" t="s">
        <v>269</v>
      </c>
      <c r="D14" s="40" t="s">
        <v>262</v>
      </c>
    </row>
    <row r="15" spans="3:12">
      <c r="C15" s="34" t="s">
        <v>270</v>
      </c>
      <c r="D15" s="40" t="s">
        <v>31</v>
      </c>
    </row>
    <row r="16" spans="3:12">
      <c r="C16" s="34" t="s">
        <v>271</v>
      </c>
      <c r="D16" s="180" t="s">
        <v>272</v>
      </c>
      <c r="E16" s="182"/>
      <c r="F16" s="182"/>
      <c r="G16" s="182"/>
      <c r="H16" s="182"/>
      <c r="I16" s="182"/>
      <c r="J16" s="182"/>
      <c r="K16" s="182"/>
    </row>
    <row r="17" spans="2:12" ht="30">
      <c r="C17" s="34" t="s">
        <v>274</v>
      </c>
      <c r="D17" s="40" t="s">
        <v>268</v>
      </c>
    </row>
    <row r="18" spans="2:12">
      <c r="C18" s="34" t="s">
        <v>291</v>
      </c>
      <c r="D18" s="40" t="s">
        <v>262</v>
      </c>
    </row>
    <row r="19" spans="2:12">
      <c r="C19" s="34" t="s">
        <v>292</v>
      </c>
      <c r="D19" s="40" t="s">
        <v>262</v>
      </c>
    </row>
    <row r="20" spans="2:12">
      <c r="C20" s="34" t="s">
        <v>293</v>
      </c>
      <c r="D20" s="40" t="s">
        <v>262</v>
      </c>
    </row>
    <row r="21" spans="2:12">
      <c r="C21" s="34" t="s">
        <v>294</v>
      </c>
      <c r="D21" s="40" t="s">
        <v>262</v>
      </c>
    </row>
    <row r="22" spans="2:12">
      <c r="C22" s="34" t="s">
        <v>295</v>
      </c>
      <c r="D22" s="36" t="s">
        <v>34</v>
      </c>
    </row>
    <row r="24" spans="2:12">
      <c r="C24" s="34"/>
      <c r="D24" s="40"/>
    </row>
    <row r="25" spans="2:12">
      <c r="C25" s="34"/>
      <c r="D25" s="40"/>
    </row>
    <row r="26" spans="2:12">
      <c r="C26" s="34"/>
      <c r="D26" s="40"/>
    </row>
    <row r="27" spans="2:12">
      <c r="C27" s="34"/>
      <c r="D27" s="40"/>
    </row>
    <row r="28" spans="2:12">
      <c r="C28" s="34"/>
      <c r="D28" s="40"/>
    </row>
    <row r="29" spans="2:12" ht="15.75" thickBot="1">
      <c r="C29" s="34"/>
      <c r="D29" s="40"/>
    </row>
    <row r="30" spans="2:12">
      <c r="B30" s="14"/>
      <c r="C30" s="15"/>
      <c r="D30" s="53" t="s">
        <v>290</v>
      </c>
      <c r="E30" s="15"/>
      <c r="F30" s="15"/>
      <c r="G30" s="15"/>
      <c r="H30" s="15"/>
      <c r="I30" s="15"/>
      <c r="J30" s="15"/>
      <c r="K30" s="15"/>
      <c r="L30" s="16"/>
    </row>
    <row r="31" spans="2:12">
      <c r="B31" s="17"/>
      <c r="C31" s="18"/>
      <c r="D31" s="116"/>
      <c r="E31" s="117"/>
      <c r="F31" s="117"/>
      <c r="G31" s="117"/>
      <c r="H31" s="117"/>
      <c r="I31" s="117"/>
      <c r="J31" s="117"/>
      <c r="K31" s="117"/>
      <c r="L31" s="19"/>
    </row>
    <row r="32" spans="2:12">
      <c r="B32" s="17"/>
      <c r="C32" s="18"/>
      <c r="D32" s="117"/>
      <c r="E32" s="117"/>
      <c r="F32" s="117"/>
      <c r="G32" s="117"/>
      <c r="H32" s="117"/>
      <c r="I32" s="117"/>
      <c r="J32" s="117"/>
      <c r="K32" s="117"/>
      <c r="L32" s="19"/>
    </row>
    <row r="33" spans="2:12">
      <c r="B33" s="17"/>
      <c r="C33" s="18"/>
      <c r="D33" s="117"/>
      <c r="E33" s="117"/>
      <c r="F33" s="117"/>
      <c r="G33" s="117"/>
      <c r="H33" s="117"/>
      <c r="I33" s="117"/>
      <c r="J33" s="117"/>
      <c r="K33" s="117"/>
      <c r="L33" s="19"/>
    </row>
    <row r="34" spans="2:12" ht="15.75" thickBot="1">
      <c r="B34" s="20"/>
      <c r="C34" s="21"/>
      <c r="D34" s="21"/>
      <c r="E34" s="22"/>
      <c r="F34" s="21"/>
      <c r="G34" s="21"/>
      <c r="H34" s="21"/>
      <c r="I34" s="21"/>
      <c r="J34" s="21"/>
      <c r="K34" s="21"/>
      <c r="L34" s="23"/>
    </row>
    <row r="35" spans="2:12">
      <c r="C35" s="34"/>
      <c r="D35" s="40"/>
    </row>
    <row r="36" spans="2:12">
      <c r="C36" s="34"/>
      <c r="D36" s="40"/>
    </row>
    <row r="37" spans="2:12">
      <c r="C37" s="34"/>
      <c r="D37" s="40"/>
    </row>
    <row r="38" spans="2:12">
      <c r="C38" s="34"/>
      <c r="D38" s="40"/>
    </row>
    <row r="39" spans="2:12">
      <c r="C39" s="34"/>
      <c r="D39" s="40"/>
    </row>
    <row r="40" spans="2:12">
      <c r="C40" s="34"/>
      <c r="D40" s="40"/>
    </row>
    <row r="41" spans="2:12">
      <c r="C41" s="34"/>
      <c r="D41" s="40"/>
    </row>
    <row r="42" spans="2:12">
      <c r="C42" s="34"/>
      <c r="D42" s="40"/>
    </row>
    <row r="43" spans="2:12">
      <c r="C43" s="34"/>
      <c r="D43" s="40"/>
    </row>
    <row r="44" spans="2:12">
      <c r="C44" s="34"/>
      <c r="D44" s="40"/>
    </row>
    <row r="45" spans="2:12">
      <c r="C45" s="34"/>
      <c r="D45" s="40"/>
    </row>
    <row r="46" spans="2:12">
      <c r="C46" s="34"/>
      <c r="D46" s="40"/>
    </row>
    <row r="47" spans="2:12">
      <c r="C47" s="34"/>
      <c r="D47" s="40"/>
    </row>
    <row r="48" spans="2:12">
      <c r="C48" s="34"/>
      <c r="D48" s="40"/>
    </row>
    <row r="49" spans="3:4">
      <c r="C49" s="34"/>
      <c r="D49" s="40"/>
    </row>
    <row r="50" spans="3:4">
      <c r="C50" s="34"/>
      <c r="D50" s="40"/>
    </row>
    <row r="51" spans="3:4">
      <c r="C51" s="34"/>
      <c r="D51" s="40"/>
    </row>
    <row r="52" spans="3:4">
      <c r="C52" s="34"/>
      <c r="D52" s="40"/>
    </row>
    <row r="53" spans="3:4">
      <c r="C53" s="34"/>
      <c r="D53" s="40"/>
    </row>
    <row r="54" spans="3:4">
      <c r="C54" s="34"/>
      <c r="D54" s="40"/>
    </row>
    <row r="55" spans="3:4">
      <c r="C55" s="34"/>
      <c r="D55" s="40"/>
    </row>
    <row r="56" spans="3:4">
      <c r="C56" s="34"/>
      <c r="D56" s="40"/>
    </row>
    <row r="57" spans="3:4">
      <c r="C57" s="34"/>
      <c r="D57" s="40"/>
    </row>
    <row r="58" spans="3:4">
      <c r="C58" s="34"/>
      <c r="D58" s="40"/>
    </row>
    <row r="59" spans="3:4">
      <c r="C59" s="34"/>
      <c r="D59" s="40"/>
    </row>
    <row r="60" spans="3:4">
      <c r="C60" s="34"/>
      <c r="D60" s="40"/>
    </row>
    <row r="61" spans="3:4">
      <c r="C61" s="34"/>
      <c r="D61" s="40"/>
    </row>
    <row r="62" spans="3:4">
      <c r="C62" s="34"/>
      <c r="D62" s="40"/>
    </row>
    <row r="63" spans="3:4">
      <c r="C63" s="34"/>
      <c r="D63" s="40"/>
    </row>
    <row r="64" spans="3:4">
      <c r="C64" s="34"/>
      <c r="D64" s="40"/>
    </row>
    <row r="65" spans="3:4">
      <c r="C65" s="34"/>
      <c r="D65" s="40"/>
    </row>
    <row r="66" spans="3:4">
      <c r="C66" s="34"/>
      <c r="D66" s="40"/>
    </row>
    <row r="67" spans="3:4">
      <c r="C67" s="34"/>
      <c r="D67" s="40"/>
    </row>
    <row r="68" spans="3:4">
      <c r="C68" s="34"/>
      <c r="D68" s="40"/>
    </row>
    <row r="69" spans="3:4">
      <c r="C69" s="34"/>
      <c r="D69" s="40"/>
    </row>
    <row r="70" spans="3:4">
      <c r="C70" s="34"/>
      <c r="D70" s="40"/>
    </row>
    <row r="71" spans="3:4">
      <c r="C71" s="34"/>
      <c r="D71" s="40"/>
    </row>
    <row r="72" spans="3:4">
      <c r="C72" s="34"/>
      <c r="D72" s="40"/>
    </row>
    <row r="73" spans="3:4">
      <c r="C73" s="34"/>
      <c r="D73" s="40"/>
    </row>
    <row r="74" spans="3:4">
      <c r="C74" s="34"/>
      <c r="D74" s="40"/>
    </row>
    <row r="75" spans="3:4">
      <c r="C75" s="34"/>
      <c r="D75" s="40"/>
    </row>
    <row r="76" spans="3:4">
      <c r="C76" s="34"/>
      <c r="D76" s="40"/>
    </row>
    <row r="77" spans="3:4">
      <c r="C77" s="34"/>
      <c r="D77" s="40"/>
    </row>
    <row r="78" spans="3:4">
      <c r="C78" s="34"/>
      <c r="D78" s="40"/>
    </row>
    <row r="79" spans="3:4">
      <c r="C79" s="34"/>
      <c r="D79" s="40"/>
    </row>
    <row r="80" spans="3:4">
      <c r="C80" s="34"/>
      <c r="D80" s="40"/>
    </row>
    <row r="81" spans="3:4">
      <c r="C81" s="34"/>
      <c r="D81" s="40"/>
    </row>
    <row r="82" spans="3:4">
      <c r="C82" s="34"/>
      <c r="D82" s="40"/>
    </row>
    <row r="83" spans="3:4">
      <c r="C83" s="34"/>
      <c r="D83" s="40"/>
    </row>
    <row r="84" spans="3:4">
      <c r="C84" s="34"/>
      <c r="D84" s="40"/>
    </row>
    <row r="85" spans="3:4">
      <c r="C85" s="34"/>
      <c r="D85" s="40"/>
    </row>
    <row r="86" spans="3:4">
      <c r="C86" s="34"/>
      <c r="D86" s="40"/>
    </row>
    <row r="87" spans="3:4">
      <c r="C87" s="34"/>
      <c r="D87" s="40"/>
    </row>
    <row r="88" spans="3:4">
      <c r="C88" s="34"/>
      <c r="D88" s="40"/>
    </row>
    <row r="89" spans="3:4">
      <c r="C89" s="34"/>
      <c r="D89" s="40"/>
    </row>
    <row r="90" spans="3:4">
      <c r="C90" s="34"/>
      <c r="D90" s="40"/>
    </row>
    <row r="91" spans="3:4">
      <c r="C91" s="34"/>
      <c r="D91" s="40"/>
    </row>
    <row r="92" spans="3:4">
      <c r="C92" s="34"/>
      <c r="D92" s="40"/>
    </row>
    <row r="93" spans="3:4">
      <c r="C93" s="34"/>
      <c r="D93" s="40"/>
    </row>
    <row r="94" spans="3:4">
      <c r="C94" s="34"/>
      <c r="D94" s="40"/>
    </row>
    <row r="95" spans="3:4">
      <c r="C95" s="34"/>
      <c r="D95" s="40"/>
    </row>
    <row r="96" spans="3:4">
      <c r="C96" s="34"/>
      <c r="D96" s="40"/>
    </row>
    <row r="97" spans="3:4">
      <c r="C97" s="34"/>
      <c r="D97" s="40"/>
    </row>
    <row r="98" spans="3:4">
      <c r="C98" s="34"/>
      <c r="D98" s="40"/>
    </row>
    <row r="99" spans="3:4">
      <c r="C99" s="34"/>
      <c r="D99" s="40"/>
    </row>
    <row r="100" spans="3:4">
      <c r="C100" s="34"/>
      <c r="D100" s="40"/>
    </row>
    <row r="101" spans="3:4">
      <c r="C101" s="34"/>
      <c r="D101" s="40"/>
    </row>
    <row r="102" spans="3:4">
      <c r="C102" s="34"/>
      <c r="D102" s="40"/>
    </row>
    <row r="103" spans="3:4">
      <c r="C103" s="34"/>
      <c r="D103" s="40"/>
    </row>
    <row r="104" spans="3:4">
      <c r="C104" s="34"/>
      <c r="D104" s="40"/>
    </row>
    <row r="105" spans="3:4">
      <c r="C105" s="34"/>
      <c r="D105" s="40"/>
    </row>
    <row r="106" spans="3:4">
      <c r="C106" s="34"/>
      <c r="D106" s="40"/>
    </row>
    <row r="107" spans="3:4">
      <c r="C107" s="34"/>
      <c r="D107" s="40"/>
    </row>
    <row r="108" spans="3:4">
      <c r="C108" s="34"/>
      <c r="D108" s="40"/>
    </row>
    <row r="109" spans="3:4">
      <c r="C109" s="34"/>
      <c r="D109" s="40"/>
    </row>
    <row r="110" spans="3:4">
      <c r="C110" s="34"/>
      <c r="D110" s="40"/>
    </row>
    <row r="111" spans="3:4">
      <c r="C111" s="34"/>
      <c r="D111" s="40"/>
    </row>
    <row r="112" spans="3:4">
      <c r="C112" s="34"/>
      <c r="D112" s="40"/>
    </row>
    <row r="113" spans="3:4">
      <c r="C113" s="34"/>
      <c r="D113" s="40"/>
    </row>
    <row r="114" spans="3:4">
      <c r="C114" s="34"/>
      <c r="D114" s="40"/>
    </row>
    <row r="115" spans="3:4">
      <c r="C115" s="34"/>
      <c r="D115" s="40"/>
    </row>
    <row r="116" spans="3:4">
      <c r="C116" s="34"/>
      <c r="D116" s="40"/>
    </row>
    <row r="117" spans="3:4">
      <c r="C117" s="34"/>
      <c r="D117" s="40"/>
    </row>
    <row r="118" spans="3:4">
      <c r="C118" s="34"/>
      <c r="D118" s="40"/>
    </row>
    <row r="119" spans="3:4">
      <c r="C119" s="34"/>
      <c r="D119" s="40"/>
    </row>
    <row r="120" spans="3:4">
      <c r="C120" s="34"/>
      <c r="D120" s="40"/>
    </row>
    <row r="121" spans="3:4">
      <c r="C121" s="34"/>
      <c r="D121" s="40"/>
    </row>
    <row r="122" spans="3:4">
      <c r="C122" s="34"/>
      <c r="D122" s="40"/>
    </row>
    <row r="123" spans="3:4">
      <c r="C123" s="34"/>
      <c r="D123" s="40"/>
    </row>
    <row r="124" spans="3:4">
      <c r="C124" s="34"/>
      <c r="D124" s="40"/>
    </row>
    <row r="125" spans="3:4">
      <c r="C125" s="34"/>
      <c r="D125" s="40"/>
    </row>
    <row r="126" spans="3:4">
      <c r="C126" s="34"/>
      <c r="D126" s="40"/>
    </row>
    <row r="127" spans="3:4">
      <c r="C127" s="34"/>
      <c r="D127" s="40"/>
    </row>
    <row r="128" spans="3:4">
      <c r="C128" s="34"/>
      <c r="D128" s="40"/>
    </row>
    <row r="129" spans="3:4">
      <c r="C129" s="34"/>
      <c r="D129" s="40"/>
    </row>
    <row r="130" spans="3:4">
      <c r="C130" s="34"/>
      <c r="D130" s="40"/>
    </row>
    <row r="131" spans="3:4">
      <c r="C131" s="34"/>
      <c r="D131" s="40"/>
    </row>
    <row r="132" spans="3:4">
      <c r="C132" s="34"/>
      <c r="D132" s="40"/>
    </row>
    <row r="133" spans="3:4">
      <c r="C133" s="34"/>
      <c r="D133" s="40"/>
    </row>
    <row r="134" spans="3:4">
      <c r="C134" s="34"/>
      <c r="D134" s="40"/>
    </row>
    <row r="135" spans="3:4">
      <c r="C135" s="34"/>
      <c r="D135" s="40"/>
    </row>
    <row r="136" spans="3:4">
      <c r="C136" s="34"/>
      <c r="D136" s="40"/>
    </row>
    <row r="137" spans="3:4">
      <c r="C137" s="34"/>
      <c r="D137" s="40"/>
    </row>
    <row r="138" spans="3:4">
      <c r="C138" s="34"/>
      <c r="D138" s="40"/>
    </row>
    <row r="139" spans="3:4">
      <c r="C139" s="34"/>
      <c r="D139" s="40"/>
    </row>
    <row r="140" spans="3:4">
      <c r="C140" s="34"/>
      <c r="D140" s="40"/>
    </row>
    <row r="141" spans="3:4">
      <c r="C141" s="34"/>
      <c r="D141" s="40"/>
    </row>
    <row r="142" spans="3:4">
      <c r="C142" s="34"/>
      <c r="D142" s="40"/>
    </row>
    <row r="143" spans="3:4">
      <c r="C143" s="34"/>
      <c r="D143" s="40"/>
    </row>
    <row r="144" spans="3:4">
      <c r="C144" s="34"/>
      <c r="D144" s="40"/>
    </row>
    <row r="145" spans="3:4">
      <c r="C145" s="34"/>
      <c r="D145" s="40"/>
    </row>
    <row r="146" spans="3:4">
      <c r="C146" s="34"/>
      <c r="D146" s="40"/>
    </row>
    <row r="147" spans="3:4">
      <c r="C147" s="34"/>
      <c r="D147" s="40"/>
    </row>
    <row r="148" spans="3:4">
      <c r="C148" s="34"/>
      <c r="D148" s="40"/>
    </row>
    <row r="149" spans="3:4">
      <c r="C149" s="34"/>
      <c r="D149" s="40"/>
    </row>
    <row r="150" spans="3:4">
      <c r="C150" s="34"/>
      <c r="D150" s="40"/>
    </row>
    <row r="151" spans="3:4">
      <c r="C151" s="34"/>
      <c r="D151" s="40"/>
    </row>
    <row r="152" spans="3:4">
      <c r="C152" s="34"/>
      <c r="D152" s="40"/>
    </row>
    <row r="153" spans="3:4">
      <c r="C153" s="34"/>
      <c r="D153" s="40"/>
    </row>
    <row r="154" spans="3:4">
      <c r="C154" s="34"/>
      <c r="D154" s="40"/>
    </row>
    <row r="155" spans="3:4">
      <c r="C155" s="34"/>
      <c r="D155" s="40"/>
    </row>
    <row r="156" spans="3:4">
      <c r="C156" s="34"/>
      <c r="D156" s="40"/>
    </row>
    <row r="157" spans="3:4">
      <c r="C157" s="34"/>
      <c r="D157" s="40"/>
    </row>
    <row r="158" spans="3:4">
      <c r="C158" s="34"/>
      <c r="D158" s="40"/>
    </row>
    <row r="159" spans="3:4">
      <c r="C159" s="34"/>
      <c r="D159" s="40"/>
    </row>
    <row r="160" spans="3:4">
      <c r="C160" s="34"/>
      <c r="D160" s="40"/>
    </row>
    <row r="161" spans="3:4">
      <c r="C161" s="34"/>
      <c r="D161" s="40"/>
    </row>
    <row r="162" spans="3:4">
      <c r="C162" s="34"/>
      <c r="D162" s="40"/>
    </row>
    <row r="163" spans="3:4">
      <c r="C163" s="34"/>
      <c r="D163" s="40"/>
    </row>
    <row r="164" spans="3:4">
      <c r="C164" s="34"/>
      <c r="D164" s="40"/>
    </row>
    <row r="165" spans="3:4">
      <c r="C165" s="34"/>
      <c r="D165" s="40"/>
    </row>
    <row r="166" spans="3:4">
      <c r="C166" s="34"/>
      <c r="D166" s="40"/>
    </row>
    <row r="167" spans="3:4">
      <c r="C167" s="34"/>
      <c r="D167" s="40"/>
    </row>
    <row r="168" spans="3:4">
      <c r="C168" s="34"/>
      <c r="D168" s="40"/>
    </row>
    <row r="169" spans="3:4">
      <c r="C169" s="34"/>
      <c r="D169" s="40"/>
    </row>
    <row r="170" spans="3:4">
      <c r="C170" s="34"/>
      <c r="D170" s="40"/>
    </row>
    <row r="171" spans="3:4">
      <c r="C171" s="34"/>
      <c r="D171" s="40"/>
    </row>
    <row r="172" spans="3:4">
      <c r="C172" s="34"/>
      <c r="D172" s="40"/>
    </row>
    <row r="173" spans="3:4">
      <c r="C173" s="34"/>
      <c r="D173" s="40"/>
    </row>
    <row r="174" spans="3:4">
      <c r="C174" s="34"/>
      <c r="D174" s="40"/>
    </row>
    <row r="175" spans="3:4">
      <c r="C175" s="34"/>
      <c r="D175" s="40"/>
    </row>
    <row r="176" spans="3:4">
      <c r="C176" s="34"/>
      <c r="D176" s="40"/>
    </row>
    <row r="177" spans="3:4">
      <c r="C177" s="34"/>
      <c r="D177" s="40"/>
    </row>
    <row r="178" spans="3:4">
      <c r="C178" s="34"/>
      <c r="D178" s="40"/>
    </row>
    <row r="179" spans="3:4">
      <c r="C179" s="34"/>
      <c r="D179" s="40"/>
    </row>
    <row r="180" spans="3:4">
      <c r="C180" s="34"/>
      <c r="D180" s="40"/>
    </row>
    <row r="181" spans="3:4">
      <c r="C181" s="34"/>
      <c r="D181" s="40"/>
    </row>
    <row r="182" spans="3:4">
      <c r="C182" s="34"/>
      <c r="D182" s="40"/>
    </row>
    <row r="183" spans="3:4">
      <c r="C183" s="34"/>
      <c r="D183" s="40"/>
    </row>
    <row r="184" spans="3:4">
      <c r="C184" s="34"/>
      <c r="D184" s="40"/>
    </row>
    <row r="185" spans="3:4">
      <c r="C185" s="34"/>
      <c r="D185" s="40"/>
    </row>
    <row r="186" spans="3:4">
      <c r="C186" s="34"/>
      <c r="D186" s="40"/>
    </row>
    <row r="187" spans="3:4">
      <c r="C187" s="34"/>
      <c r="D187" s="40"/>
    </row>
    <row r="188" spans="3:4">
      <c r="C188" s="34"/>
      <c r="D188" s="40"/>
    </row>
    <row r="189" spans="3:4">
      <c r="C189" s="34"/>
      <c r="D189" s="40"/>
    </row>
    <row r="190" spans="3:4">
      <c r="C190" s="34"/>
      <c r="D190" s="40"/>
    </row>
    <row r="191" spans="3:4">
      <c r="C191" s="34"/>
      <c r="D191" s="40"/>
    </row>
    <row r="192" spans="3:4">
      <c r="C192" s="34"/>
      <c r="D192" s="40"/>
    </row>
    <row r="193" spans="3:4">
      <c r="C193" s="34"/>
      <c r="D193" s="40"/>
    </row>
    <row r="194" spans="3:4">
      <c r="C194" s="34"/>
      <c r="D194" s="40"/>
    </row>
    <row r="195" spans="3:4">
      <c r="C195" s="34"/>
      <c r="D195" s="40"/>
    </row>
    <row r="196" spans="3:4">
      <c r="C196" s="34"/>
      <c r="D196" s="40"/>
    </row>
    <row r="197" spans="3:4">
      <c r="C197" s="34"/>
      <c r="D197" s="40"/>
    </row>
    <row r="198" spans="3:4">
      <c r="C198" s="34"/>
      <c r="D198" s="40"/>
    </row>
    <row r="199" spans="3:4">
      <c r="C199" s="34"/>
      <c r="D199" s="40"/>
    </row>
    <row r="200" spans="3:4">
      <c r="C200" s="34"/>
      <c r="D200" s="40"/>
    </row>
    <row r="201" spans="3:4">
      <c r="C201" s="34"/>
      <c r="D201" s="40"/>
    </row>
    <row r="202" spans="3:4">
      <c r="C202" s="34"/>
      <c r="D202" s="40"/>
    </row>
    <row r="203" spans="3:4">
      <c r="C203" s="34"/>
      <c r="D203" s="40"/>
    </row>
    <row r="204" spans="3:4">
      <c r="C204" s="34"/>
      <c r="D204" s="40"/>
    </row>
    <row r="205" spans="3:4">
      <c r="C205" s="34"/>
      <c r="D205" s="40"/>
    </row>
    <row r="206" spans="3:4">
      <c r="C206" s="34"/>
      <c r="D206" s="40"/>
    </row>
    <row r="207" spans="3:4">
      <c r="C207" s="34"/>
      <c r="D207" s="40"/>
    </row>
    <row r="208" spans="3:4">
      <c r="C208" s="34"/>
      <c r="D208" s="40"/>
    </row>
    <row r="209" spans="3:4">
      <c r="C209" s="34"/>
      <c r="D209" s="40"/>
    </row>
    <row r="210" spans="3:4">
      <c r="C210" s="34"/>
      <c r="D210" s="40"/>
    </row>
    <row r="211" spans="3:4">
      <c r="C211" s="34"/>
      <c r="D211" s="40"/>
    </row>
  </sheetData>
  <mergeCells count="6">
    <mergeCell ref="D2:F3"/>
    <mergeCell ref="D11:K11"/>
    <mergeCell ref="D13:E13"/>
    <mergeCell ref="D16:K16"/>
    <mergeCell ref="D31:K33"/>
    <mergeCell ref="D10:L10"/>
  </mergeCells>
  <dataValidations count="1">
    <dataValidation type="list" allowBlank="1" showInputMessage="1" showErrorMessage="1" sqref="C34" xr:uid="{00000000-0002-0000-1000-000000000000}">
      <formula1>$N$9:$N$11</formula1>
    </dataValidation>
  </dataValidations>
  <hyperlinks>
    <hyperlink ref="D2:F3" location="Menu!A1" display="Return to Main Menu" xr:uid="{00000000-0004-0000-10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6"/>
  <sheetViews>
    <sheetView zoomScale="85" zoomScaleNormal="85" workbookViewId="0">
      <selection activeCell="B1" sqref="B1"/>
    </sheetView>
  </sheetViews>
  <sheetFormatPr defaultColWidth="9.140625" defaultRowHeight="15"/>
  <cols>
    <col min="1" max="1" width="3" style="51" customWidth="1"/>
    <col min="2" max="2" width="13.140625" style="51" customWidth="1"/>
    <col min="3" max="7" width="9.140625" style="51"/>
    <col min="8" max="8" width="9.140625" style="51" customWidth="1"/>
    <col min="9" max="9" width="9.140625" style="51"/>
    <col min="10" max="10" width="13.42578125" style="51" customWidth="1"/>
    <col min="11" max="16384" width="9.140625" style="51"/>
  </cols>
  <sheetData>
    <row r="1" spans="2:2" ht="26.25">
      <c r="B1" s="52" t="s">
        <v>323</v>
      </c>
    </row>
    <row r="24" spans="9:11" ht="15.75" thickBot="1"/>
    <row r="25" spans="9:11">
      <c r="I25" s="90" t="s">
        <v>15</v>
      </c>
      <c r="J25" s="91"/>
      <c r="K25" s="92"/>
    </row>
    <row r="26" spans="9:11" ht="15.75" thickBot="1">
      <c r="I26" s="93"/>
      <c r="J26" s="94"/>
      <c r="K26" s="95"/>
    </row>
  </sheetData>
  <mergeCells count="1">
    <mergeCell ref="I25:K26"/>
  </mergeCells>
  <hyperlinks>
    <hyperlink ref="I25:K26" location="Menu!A1" display="Return to Main Menu" xr:uid="{00000000-0004-0000-0100-000000000000}"/>
  </hyperlinks>
  <pageMargins left="0.7" right="0.7" top="0.75" bottom="0.75" header="0.3" footer="0.3"/>
  <pageSetup paperSize="9" scale="53" fitToHeight="0"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8"/>
  <sheetViews>
    <sheetView zoomScaleNormal="100"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5" width="11.5703125" customWidth="1"/>
    <col min="6" max="9" width="13.5703125" customWidth="1"/>
    <col min="10" max="10" width="9.85546875" customWidth="1"/>
    <col min="11" max="11" width="11.5703125" customWidth="1"/>
    <col min="12" max="12" width="13.5703125" customWidth="1"/>
  </cols>
  <sheetData>
    <row r="1" spans="2:14" ht="9.75" customHeight="1" thickBot="1"/>
    <row r="2" spans="2:14" ht="16.5" customHeight="1">
      <c r="H2" s="90" t="s">
        <v>15</v>
      </c>
      <c r="I2" s="91"/>
      <c r="J2" s="92"/>
    </row>
    <row r="3" spans="2:14" ht="16.5" customHeight="1" thickBot="1">
      <c r="H3" s="93"/>
      <c r="I3" s="94"/>
      <c r="J3" s="95"/>
    </row>
    <row r="4" spans="2:14" s="1" customFormat="1" ht="33.75">
      <c r="C4" s="27" t="s">
        <v>16</v>
      </c>
      <c r="D4" s="26"/>
      <c r="E4" s="26"/>
      <c r="F4" s="26"/>
      <c r="G4" s="26"/>
    </row>
    <row r="5" spans="2:14" s="1" customFormat="1"/>
    <row r="6" spans="2:14" s="1" customFormat="1">
      <c r="C6" s="1" t="s">
        <v>8</v>
      </c>
    </row>
    <row r="7" spans="2:14" s="1" customFormat="1">
      <c r="C7" s="1" t="s">
        <v>7</v>
      </c>
    </row>
    <row r="8" spans="2:14" ht="15.75" thickBot="1">
      <c r="N8" s="24" t="s">
        <v>0</v>
      </c>
    </row>
    <row r="9" spans="2:14">
      <c r="B9" s="2"/>
      <c r="C9" s="3" t="s">
        <v>3</v>
      </c>
      <c r="D9" s="3"/>
      <c r="E9" s="3" t="s">
        <v>17</v>
      </c>
      <c r="F9" s="3"/>
      <c r="G9" s="3"/>
      <c r="H9" s="3"/>
      <c r="I9" s="3"/>
      <c r="J9" s="3"/>
      <c r="K9" s="3"/>
      <c r="L9" s="4"/>
      <c r="N9" s="24" t="s">
        <v>1</v>
      </c>
    </row>
    <row r="10" spans="2:14">
      <c r="B10" s="5"/>
      <c r="C10" s="6"/>
      <c r="D10" s="6"/>
      <c r="E10" s="6"/>
      <c r="F10" s="6"/>
      <c r="G10" s="6"/>
      <c r="H10" s="6"/>
      <c r="I10" s="6"/>
      <c r="J10" s="6"/>
      <c r="K10" s="6"/>
      <c r="L10" s="7"/>
      <c r="N10" s="24" t="s">
        <v>2</v>
      </c>
    </row>
    <row r="11" spans="2:14">
      <c r="B11" s="5"/>
      <c r="C11" s="28"/>
      <c r="D11" s="6"/>
      <c r="E11" s="107" t="str">
        <f>IF(C11="Yes","Exempt from VAT. Closely related to the Exempt supply of Education. But split charge and add VAT on Alcohol element of Catering (only) if Alcohol is included.",IF(C11="Don't know","Seek advice from the Tax Team",IF(C11="No","Proceed to Q2; Hit [TAB]","")))</f>
        <v/>
      </c>
      <c r="F11" s="108"/>
      <c r="G11" s="108"/>
      <c r="H11" s="108"/>
      <c r="I11" s="108"/>
      <c r="J11" s="108"/>
      <c r="K11" s="109"/>
      <c r="L11" s="7"/>
    </row>
    <row r="12" spans="2:14">
      <c r="B12" s="5"/>
      <c r="C12" s="6"/>
      <c r="D12" s="6"/>
      <c r="E12" s="110"/>
      <c r="F12" s="111"/>
      <c r="G12" s="111"/>
      <c r="H12" s="111"/>
      <c r="I12" s="111"/>
      <c r="J12" s="111"/>
      <c r="K12" s="112"/>
      <c r="L12" s="7"/>
    </row>
    <row r="13" spans="2:14" ht="7.5" customHeight="1" thickBot="1">
      <c r="B13" s="8"/>
      <c r="C13" s="9"/>
      <c r="D13" s="9"/>
      <c r="E13" s="10"/>
      <c r="F13" s="9"/>
      <c r="G13" s="9"/>
      <c r="H13" s="9"/>
      <c r="I13" s="9"/>
      <c r="J13" s="9"/>
      <c r="K13" s="9"/>
      <c r="L13" s="11"/>
    </row>
    <row r="14" spans="2:14" ht="15.75" thickBot="1"/>
    <row r="15" spans="2:14">
      <c r="B15" s="2"/>
      <c r="C15" s="58" t="str">
        <f>IF(C11="No","Question 2:","")</f>
        <v/>
      </c>
      <c r="D15" s="3"/>
      <c r="E15" s="58" t="str">
        <f>IF(C11="No","Is this an educational Event/ Conference/ Workshop being organised for Non-Students?","")</f>
        <v/>
      </c>
      <c r="F15" s="3"/>
      <c r="G15" s="3"/>
      <c r="H15" s="3"/>
      <c r="I15" s="3"/>
      <c r="J15" s="3"/>
      <c r="K15" s="3"/>
      <c r="L15" s="4"/>
    </row>
    <row r="16" spans="2:14">
      <c r="B16" s="5"/>
      <c r="C16" s="6"/>
      <c r="D16" s="6"/>
      <c r="E16" s="6"/>
      <c r="F16" s="6"/>
      <c r="G16" s="6"/>
      <c r="H16" s="6"/>
      <c r="I16" s="6"/>
      <c r="J16" s="6"/>
      <c r="K16" s="6"/>
      <c r="L16" s="7"/>
    </row>
    <row r="17" spans="2:12">
      <c r="B17" s="5"/>
      <c r="C17" s="28"/>
      <c r="D17" s="6"/>
      <c r="E17" s="107" t="str">
        <f>IF(C17="Yes","Exempt from VAT. Closely related to the Exempt supply of Education. But split charge and add VAT on Alcohol element of Catering (only) if Alcohol or Significant Food (other than tea, coffee, biscuits/ light refreshments) is included",IF(C17="No","Proceed to Q3; Hit [TAB]",""))</f>
        <v/>
      </c>
      <c r="F17" s="108"/>
      <c r="G17" s="108"/>
      <c r="H17" s="108"/>
      <c r="I17" s="108"/>
      <c r="J17" s="108"/>
      <c r="K17" s="109"/>
      <c r="L17" s="7"/>
    </row>
    <row r="18" spans="2:12">
      <c r="B18" s="5"/>
      <c r="C18" s="6"/>
      <c r="D18" s="6"/>
      <c r="E18" s="113"/>
      <c r="F18" s="114"/>
      <c r="G18" s="114"/>
      <c r="H18" s="114"/>
      <c r="I18" s="114"/>
      <c r="J18" s="114"/>
      <c r="K18" s="115"/>
      <c r="L18" s="7"/>
    </row>
    <row r="19" spans="2:12">
      <c r="B19" s="5"/>
      <c r="C19" s="6"/>
      <c r="D19" s="6"/>
      <c r="E19" s="110"/>
      <c r="F19" s="111"/>
      <c r="G19" s="111"/>
      <c r="H19" s="111"/>
      <c r="I19" s="111"/>
      <c r="J19" s="111"/>
      <c r="K19" s="112"/>
      <c r="L19" s="7"/>
    </row>
    <row r="20" spans="2:12" ht="6" customHeight="1" thickBot="1">
      <c r="B20" s="8"/>
      <c r="C20" s="9"/>
      <c r="D20" s="9"/>
      <c r="E20" s="10"/>
      <c r="F20" s="9"/>
      <c r="G20" s="9"/>
      <c r="H20" s="9"/>
      <c r="I20" s="9"/>
      <c r="J20" s="9"/>
      <c r="K20" s="9"/>
      <c r="L20" s="11"/>
    </row>
    <row r="21" spans="2:12" ht="15.75" thickBot="1"/>
    <row r="22" spans="2:12">
      <c r="B22" s="14"/>
      <c r="C22" s="69" t="str">
        <f>IF(C17="No","Question 3:","")</f>
        <v/>
      </c>
      <c r="D22" s="15"/>
      <c r="E22" s="69" t="str">
        <f>IF(C17="No","Is this Conference being organised for Non-Students","")</f>
        <v/>
      </c>
      <c r="F22" s="15"/>
      <c r="G22" s="15"/>
      <c r="H22" s="15"/>
      <c r="I22" s="15"/>
      <c r="J22" s="15"/>
      <c r="K22" s="15"/>
      <c r="L22" s="16"/>
    </row>
    <row r="23" spans="2:12">
      <c r="B23" s="17"/>
      <c r="C23" s="18"/>
      <c r="D23" s="18"/>
      <c r="E23" s="18" t="str">
        <f>IF(C17="No","where the (Conference) Room hire is in an Opted to tax building? (see below for list of Opted To Tax Buildings)","")</f>
        <v/>
      </c>
      <c r="F23" s="18"/>
      <c r="G23" s="18"/>
      <c r="H23" s="18"/>
      <c r="I23" s="18"/>
      <c r="J23" s="18"/>
      <c r="K23" s="18"/>
      <c r="L23" s="19"/>
    </row>
    <row r="24" spans="2:12">
      <c r="B24" s="17"/>
      <c r="C24" s="18"/>
      <c r="D24" s="18"/>
      <c r="E24" s="18"/>
      <c r="F24" s="18"/>
      <c r="G24" s="18"/>
      <c r="H24" s="18"/>
      <c r="I24" s="18"/>
      <c r="J24" s="18"/>
      <c r="K24" s="18"/>
      <c r="L24" s="19"/>
    </row>
    <row r="25" spans="2:12" ht="15" customHeight="1">
      <c r="B25" s="17"/>
      <c r="C25" s="28"/>
      <c r="D25" s="18"/>
      <c r="E25" s="98" t="str">
        <f>IF(C25="Yes","Standard Rated VAT should be applied on all services, including Audio Visual Hire. Standard Rated VAT should also be applied to recharges for Accommodation",IF(C25="No","Proceed to Q4; Hit [TAB]",""))</f>
        <v/>
      </c>
      <c r="F25" s="99"/>
      <c r="G25" s="99"/>
      <c r="H25" s="99"/>
      <c r="I25" s="99"/>
      <c r="J25" s="99"/>
      <c r="K25" s="100"/>
      <c r="L25" s="19"/>
    </row>
    <row r="26" spans="2:12" ht="15" customHeight="1">
      <c r="B26" s="17"/>
      <c r="C26" s="18"/>
      <c r="D26" s="18"/>
      <c r="E26" s="101"/>
      <c r="F26" s="102"/>
      <c r="G26" s="102"/>
      <c r="H26" s="102"/>
      <c r="I26" s="102"/>
      <c r="J26" s="102"/>
      <c r="K26" s="103"/>
      <c r="L26" s="19"/>
    </row>
    <row r="27" spans="2:12" ht="17.25" customHeight="1" thickBot="1">
      <c r="B27" s="20"/>
      <c r="C27" s="21"/>
      <c r="D27" s="21"/>
      <c r="E27" s="22"/>
      <c r="F27" s="21"/>
      <c r="G27" s="21"/>
      <c r="H27" s="21"/>
      <c r="I27" s="21"/>
      <c r="J27" s="21"/>
      <c r="K27" s="21"/>
      <c r="L27" s="23"/>
    </row>
    <row r="28" spans="2:12" ht="15.75" thickBot="1"/>
    <row r="29" spans="2:12" ht="15" customHeight="1">
      <c r="B29" s="14"/>
      <c r="C29" s="69" t="str">
        <f>IF(C25="No","Question 4:","")</f>
        <v/>
      </c>
      <c r="D29" s="15"/>
      <c r="E29" s="69" t="str">
        <f>IF(C25="No","Is this Conference being organised for Non-Students","")</f>
        <v/>
      </c>
      <c r="F29" s="15"/>
      <c r="G29" s="15"/>
      <c r="H29" s="15"/>
      <c r="I29" s="15"/>
      <c r="J29" s="15"/>
      <c r="K29" s="15"/>
      <c r="L29" s="16"/>
    </row>
    <row r="30" spans="2:12" ht="15" customHeight="1">
      <c r="B30" s="17"/>
      <c r="C30" s="18"/>
      <c r="D30" s="18"/>
      <c r="E30" s="18" t="str">
        <f>IF(C25="No","where the (Conference) Room hire is in a Not-Opted to tax building? (see below for list of Opted To Tax Buildings)","")</f>
        <v/>
      </c>
      <c r="F30" s="18"/>
      <c r="G30" s="18"/>
      <c r="H30" s="18"/>
      <c r="I30" s="18"/>
      <c r="J30" s="18"/>
      <c r="K30" s="18"/>
      <c r="L30" s="19"/>
    </row>
    <row r="31" spans="2:12" ht="15" customHeight="1">
      <c r="B31" s="17"/>
      <c r="C31" s="18"/>
      <c r="D31" s="18"/>
      <c r="E31" s="18"/>
      <c r="F31" s="18"/>
      <c r="G31" s="18"/>
      <c r="H31" s="18"/>
      <c r="I31" s="18"/>
      <c r="J31" s="18"/>
      <c r="K31" s="18"/>
      <c r="L31" s="19"/>
    </row>
    <row r="32" spans="2:12" ht="15" customHeight="1">
      <c r="B32" s="17"/>
      <c r="C32" s="28"/>
      <c r="D32" s="18"/>
      <c r="E32" s="98" t="str">
        <f>IF(C32="Yes","Option 1) Standard Rated VAT on total Recharge. Option 2) Split Charge - No VAT on Room Hire*. Standard Rated VAT should be applied on all services, including Audio Visual Hire. Standard Rated VAT should also be applied to recharges for Accommodation",IF(C32="No","Consult Tax Team",""))</f>
        <v/>
      </c>
      <c r="F32" s="99"/>
      <c r="G32" s="99"/>
      <c r="H32" s="99"/>
      <c r="I32" s="99"/>
      <c r="J32" s="99"/>
      <c r="K32" s="100"/>
      <c r="L32" s="19"/>
    </row>
    <row r="33" spans="2:24" ht="15" customHeight="1">
      <c r="B33" s="17"/>
      <c r="C33" s="18"/>
      <c r="D33" s="18"/>
      <c r="E33" s="104"/>
      <c r="F33" s="105"/>
      <c r="G33" s="105"/>
      <c r="H33" s="105"/>
      <c r="I33" s="105"/>
      <c r="J33" s="105"/>
      <c r="K33" s="106"/>
      <c r="L33" s="19"/>
    </row>
    <row r="34" spans="2:24" ht="15" customHeight="1">
      <c r="B34" s="17"/>
      <c r="C34" s="18"/>
      <c r="D34" s="18"/>
      <c r="E34" s="101"/>
      <c r="F34" s="102"/>
      <c r="G34" s="102"/>
      <c r="H34" s="102"/>
      <c r="I34" s="102"/>
      <c r="J34" s="102"/>
      <c r="K34" s="103"/>
      <c r="L34" s="19"/>
    </row>
    <row r="35" spans="2:24" ht="15" customHeight="1" thickBot="1">
      <c r="B35" s="20"/>
      <c r="C35" s="21"/>
      <c r="D35" s="21"/>
      <c r="E35" s="22"/>
      <c r="F35" s="21"/>
      <c r="G35" s="21"/>
      <c r="H35" s="21"/>
      <c r="I35" s="21"/>
      <c r="J35" s="21"/>
      <c r="K35" s="21"/>
      <c r="L35" s="23"/>
    </row>
    <row r="36" spans="2:24" ht="15" customHeight="1" thickBot="1">
      <c r="E36" s="1"/>
    </row>
    <row r="37" spans="2:24" ht="15" customHeight="1">
      <c r="B37" s="14"/>
      <c r="C37" s="15"/>
      <c r="D37" s="53" t="s">
        <v>290</v>
      </c>
      <c r="E37" s="15"/>
      <c r="F37" s="15"/>
      <c r="G37" s="15"/>
      <c r="H37" s="15"/>
      <c r="I37" s="15"/>
      <c r="J37" s="15"/>
      <c r="K37" s="15"/>
      <c r="L37" s="16"/>
    </row>
    <row r="38" spans="2:24" ht="15" customHeight="1">
      <c r="B38" s="17"/>
      <c r="C38" s="18"/>
      <c r="D38" s="116"/>
      <c r="E38" s="117"/>
      <c r="F38" s="117"/>
      <c r="G38" s="117"/>
      <c r="H38" s="117"/>
      <c r="I38" s="117"/>
      <c r="J38" s="117"/>
      <c r="K38" s="117"/>
      <c r="L38" s="19"/>
    </row>
    <row r="39" spans="2:24" ht="15" customHeight="1">
      <c r="B39" s="17"/>
      <c r="C39" s="18"/>
      <c r="D39" s="117"/>
      <c r="E39" s="117"/>
      <c r="F39" s="117"/>
      <c r="G39" s="117"/>
      <c r="H39" s="117"/>
      <c r="I39" s="117"/>
      <c r="J39" s="117"/>
      <c r="K39" s="117"/>
      <c r="L39" s="19"/>
    </row>
    <row r="40" spans="2:24" ht="15" customHeight="1">
      <c r="B40" s="17"/>
      <c r="C40" s="18"/>
      <c r="D40" s="117"/>
      <c r="E40" s="117"/>
      <c r="F40" s="117"/>
      <c r="G40" s="117"/>
      <c r="H40" s="117"/>
      <c r="I40" s="117"/>
      <c r="J40" s="117"/>
      <c r="K40" s="117"/>
      <c r="L40" s="19"/>
    </row>
    <row r="41" spans="2:24" ht="15" customHeight="1" thickBot="1">
      <c r="B41" s="20"/>
      <c r="C41" s="21"/>
      <c r="D41" s="21"/>
      <c r="E41" s="22"/>
      <c r="F41" s="21"/>
      <c r="G41" s="21"/>
      <c r="H41" s="21"/>
      <c r="I41" s="21"/>
      <c r="J41" s="21"/>
      <c r="K41" s="21"/>
      <c r="L41" s="23"/>
    </row>
    <row r="42" spans="2:24" ht="15" customHeight="1">
      <c r="E42" s="1"/>
    </row>
    <row r="43" spans="2:24" ht="15" customHeight="1">
      <c r="C43" s="97" t="s">
        <v>335</v>
      </c>
      <c r="D43" s="97"/>
      <c r="E43" s="97"/>
      <c r="F43" s="97"/>
      <c r="G43" s="97"/>
      <c r="H43" s="97"/>
      <c r="I43" s="97"/>
      <c r="J43" s="97"/>
      <c r="K43" s="97"/>
      <c r="L43" s="97"/>
    </row>
    <row r="44" spans="2:24" ht="15" customHeight="1">
      <c r="C44" s="97"/>
      <c r="D44" s="97"/>
      <c r="E44" s="97"/>
      <c r="F44" s="97"/>
      <c r="G44" s="97"/>
      <c r="H44" s="97"/>
      <c r="I44" s="97"/>
      <c r="J44" s="97"/>
      <c r="K44" s="97"/>
      <c r="L44" s="97"/>
    </row>
    <row r="45" spans="2:24" ht="10.5" customHeight="1"/>
    <row r="46" spans="2:24" ht="15.75">
      <c r="C46" t="s">
        <v>11</v>
      </c>
      <c r="E46" s="96" t="s">
        <v>12</v>
      </c>
      <c r="F46" s="97"/>
      <c r="G46" s="97"/>
      <c r="H46" s="97"/>
      <c r="I46" s="97"/>
      <c r="J46" s="97"/>
      <c r="K46" s="97"/>
      <c r="L46" s="29"/>
      <c r="M46" s="29"/>
      <c r="N46" s="29"/>
      <c r="O46" s="29"/>
      <c r="P46" s="29"/>
      <c r="Q46" s="29"/>
      <c r="R46" s="29"/>
      <c r="S46" s="29"/>
      <c r="T46" s="29"/>
      <c r="U46" s="29"/>
      <c r="V46" s="29"/>
      <c r="W46" s="29"/>
      <c r="X46" s="29"/>
    </row>
    <row r="47" spans="2:24">
      <c r="E47" s="97"/>
      <c r="F47" s="97"/>
      <c r="G47" s="97"/>
      <c r="H47" s="97"/>
      <c r="I47" s="97"/>
      <c r="J47" s="97"/>
      <c r="K47" s="97"/>
    </row>
    <row r="48" spans="2:24">
      <c r="C48" s="1" t="s">
        <v>9</v>
      </c>
    </row>
  </sheetData>
  <mergeCells count="8">
    <mergeCell ref="H2:J3"/>
    <mergeCell ref="E46:K47"/>
    <mergeCell ref="E25:K26"/>
    <mergeCell ref="E32:K34"/>
    <mergeCell ref="E11:K12"/>
    <mergeCell ref="E17:K19"/>
    <mergeCell ref="D38:K40"/>
    <mergeCell ref="C43:L44"/>
  </mergeCells>
  <dataValidations count="2">
    <dataValidation type="list" allowBlank="1" showInputMessage="1" showErrorMessage="1" sqref="C32 C20:D20 C17 C27:D28 C25 C35:C36 C45 C41:C42" xr:uid="{00000000-0002-0000-0200-000000000000}">
      <formula1>$N$8:$N$9</formula1>
    </dataValidation>
    <dataValidation type="list" allowBlank="1" showInputMessage="1" showErrorMessage="1" promptTitle="Step 1" prompt="Please select from the following options" sqref="C11 C13:D13" xr:uid="{00000000-0002-0000-0200-000001000000}">
      <formula1>$N$8:$N$10</formula1>
    </dataValidation>
  </dataValidations>
  <hyperlinks>
    <hyperlink ref="H2:J3" location="Menu!A1" display="Return to Main Menu" xr:uid="{00000000-0004-0000-02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44"/>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7" width="11.5703125" customWidth="1"/>
    <col min="8" max="8" width="9.85546875" customWidth="1"/>
    <col min="9" max="10" width="15" customWidth="1"/>
    <col min="11" max="11" width="11.5703125" customWidth="1"/>
    <col min="12" max="12" width="26.5703125" customWidth="1"/>
  </cols>
  <sheetData>
    <row r="1" spans="2:14" ht="9.75" customHeight="1" thickBot="1"/>
    <row r="2" spans="2:14" ht="16.5" customHeight="1">
      <c r="H2" s="90" t="s">
        <v>15</v>
      </c>
      <c r="I2" s="91"/>
      <c r="J2" s="92"/>
    </row>
    <row r="3" spans="2:14" ht="16.5" customHeight="1" thickBot="1">
      <c r="H3" s="93"/>
      <c r="I3" s="94"/>
      <c r="J3" s="95"/>
    </row>
    <row r="4" spans="2:14" s="1" customFormat="1" ht="33.75">
      <c r="C4" s="27" t="s">
        <v>14</v>
      </c>
      <c r="D4" s="26"/>
      <c r="E4" s="26"/>
      <c r="F4" s="26"/>
      <c r="G4" s="26"/>
    </row>
    <row r="5" spans="2:14" s="1" customFormat="1"/>
    <row r="6" spans="2:14" s="1" customFormat="1">
      <c r="C6" s="1" t="s">
        <v>8</v>
      </c>
    </row>
    <row r="7" spans="2:14" s="1" customFormat="1">
      <c r="C7" s="1" t="s">
        <v>7</v>
      </c>
    </row>
    <row r="8" spans="2:14" ht="15.75" thickBot="1">
      <c r="N8" s="24" t="s">
        <v>0</v>
      </c>
    </row>
    <row r="9" spans="2:14">
      <c r="B9" s="2"/>
      <c r="C9" s="3" t="s">
        <v>3</v>
      </c>
      <c r="D9" s="3"/>
      <c r="E9" s="3" t="s">
        <v>10</v>
      </c>
      <c r="F9" s="3"/>
      <c r="G9" s="3"/>
      <c r="H9" s="3"/>
      <c r="I9" s="3"/>
      <c r="J9" s="3"/>
      <c r="K9" s="3"/>
      <c r="L9" s="4"/>
      <c r="N9" s="24" t="s">
        <v>1</v>
      </c>
    </row>
    <row r="10" spans="2:14">
      <c r="B10" s="5"/>
      <c r="C10" s="6"/>
      <c r="D10" s="6"/>
      <c r="E10" s="6"/>
      <c r="F10" s="6"/>
      <c r="G10" s="6"/>
      <c r="H10" s="6"/>
      <c r="I10" s="6"/>
      <c r="J10" s="6"/>
      <c r="K10" s="6"/>
      <c r="L10" s="7"/>
      <c r="N10" s="24" t="s">
        <v>2</v>
      </c>
    </row>
    <row r="11" spans="2:14">
      <c r="B11" s="5"/>
      <c r="C11" s="28"/>
      <c r="D11" s="6"/>
      <c r="E11" s="25" t="str">
        <f>IF(C11="Yes","No VAT: Internal Debit Notes",IF(C11="Don't know","Seek advice from the Tax Team",IF(C11="No","Proceed to Q2; Hit [TAB]","")))</f>
        <v/>
      </c>
      <c r="F11" s="12"/>
      <c r="G11" s="12"/>
      <c r="H11" s="12"/>
      <c r="I11" s="12"/>
      <c r="J11" s="12"/>
      <c r="K11" s="13"/>
      <c r="L11" s="7"/>
    </row>
    <row r="12" spans="2:14" ht="3.75" customHeight="1" thickBot="1">
      <c r="B12" s="8"/>
      <c r="C12" s="9"/>
      <c r="D12" s="9"/>
      <c r="E12" s="10"/>
      <c r="F12" s="9"/>
      <c r="G12" s="9"/>
      <c r="H12" s="9"/>
      <c r="I12" s="9"/>
      <c r="J12" s="9"/>
      <c r="K12" s="9"/>
      <c r="L12" s="11"/>
    </row>
    <row r="13" spans="2:14" ht="15.75" thickBot="1"/>
    <row r="14" spans="2:14">
      <c r="B14" s="2"/>
      <c r="C14" s="58" t="str">
        <f>IF(C11="No","Question 2:","")</f>
        <v/>
      </c>
      <c r="D14" s="3"/>
      <c r="E14" s="58" t="str">
        <f>IF(C11="No","Is the Conference/ Room Hire to Another Eligible Body (University or Not for Profit Organisation)","")</f>
        <v/>
      </c>
      <c r="F14" s="3"/>
      <c r="G14" s="3"/>
      <c r="H14" s="3"/>
      <c r="I14" s="3"/>
      <c r="J14" s="3"/>
      <c r="K14" s="3"/>
      <c r="L14" s="4"/>
    </row>
    <row r="15" spans="2:14">
      <c r="B15" s="5"/>
      <c r="C15" s="6"/>
      <c r="D15" s="6"/>
      <c r="E15" s="6" t="str">
        <f>IF(C11="No"," to be used by them for educational purposes?","")</f>
        <v/>
      </c>
      <c r="F15" s="6"/>
      <c r="G15" s="6"/>
      <c r="H15" s="6"/>
      <c r="I15" s="6"/>
      <c r="J15" s="6"/>
      <c r="K15" s="6"/>
      <c r="L15" s="7"/>
    </row>
    <row r="16" spans="2:14">
      <c r="B16" s="5"/>
      <c r="C16" s="6"/>
      <c r="D16" s="6"/>
      <c r="E16" s="6"/>
      <c r="F16" s="6"/>
      <c r="G16" s="6"/>
      <c r="H16" s="6"/>
      <c r="I16" s="6"/>
      <c r="J16" s="6"/>
      <c r="K16" s="6"/>
      <c r="L16" s="7"/>
    </row>
    <row r="17" spans="2:12">
      <c r="B17" s="5"/>
      <c r="C17" s="28"/>
      <c r="D17" s="6"/>
      <c r="E17" s="25" t="str">
        <f>IF(C17="Yes","Exempt from VAT",IF(C17="No","Proceed to Q3; Hit [TAB]",""))</f>
        <v/>
      </c>
      <c r="F17" s="12"/>
      <c r="G17" s="12"/>
      <c r="H17" s="12"/>
      <c r="I17" s="12"/>
      <c r="J17" s="12"/>
      <c r="K17" s="13"/>
      <c r="L17" s="7"/>
    </row>
    <row r="18" spans="2:12" ht="6" customHeight="1" thickBot="1">
      <c r="B18" s="8"/>
      <c r="C18" s="9"/>
      <c r="D18" s="9"/>
      <c r="E18" s="10"/>
      <c r="F18" s="9"/>
      <c r="G18" s="9"/>
      <c r="H18" s="9"/>
      <c r="I18" s="9"/>
      <c r="J18" s="9"/>
      <c r="K18" s="9"/>
      <c r="L18" s="11"/>
    </row>
    <row r="19" spans="2:12" ht="15.75" thickBot="1"/>
    <row r="20" spans="2:12">
      <c r="B20" s="14"/>
      <c r="C20" s="69" t="str">
        <f>IF(C17="No","Question 3:","")</f>
        <v/>
      </c>
      <c r="D20" s="15"/>
      <c r="E20" s="69" t="str">
        <f>IF(C17="No","Is the Conference/ Room hire to an External Commercial Organisation in the UK, EU or Non-EU based Customer, OR","")</f>
        <v/>
      </c>
      <c r="F20" s="15"/>
      <c r="G20" s="15"/>
      <c r="H20" s="15"/>
      <c r="I20" s="15"/>
      <c r="J20" s="15"/>
      <c r="K20" s="15"/>
      <c r="L20" s="16"/>
    </row>
    <row r="21" spans="2:12">
      <c r="B21" s="17"/>
      <c r="C21" s="18"/>
      <c r="D21" s="18"/>
      <c r="E21" s="18" t="str">
        <f>IF(C17="No","to an Eligible Body for use other than educational purposes?","")</f>
        <v/>
      </c>
      <c r="F21" s="18"/>
      <c r="G21" s="18"/>
      <c r="H21" s="18"/>
      <c r="I21" s="18"/>
      <c r="J21" s="18"/>
      <c r="K21" s="18"/>
      <c r="L21" s="19"/>
    </row>
    <row r="22" spans="2:12">
      <c r="B22" s="17"/>
      <c r="C22" s="18"/>
      <c r="D22" s="18"/>
      <c r="E22" s="18"/>
      <c r="F22" s="18"/>
      <c r="G22" s="18"/>
      <c r="H22" s="18"/>
      <c r="I22" s="18"/>
      <c r="J22" s="18"/>
      <c r="K22" s="18"/>
      <c r="L22" s="19"/>
    </row>
    <row r="23" spans="2:12">
      <c r="B23" s="17"/>
      <c r="C23" s="28"/>
      <c r="D23" s="18"/>
      <c r="E23" s="25" t="str">
        <f>IF(C23="Yes","Proceed to Q4; Hit [TAB]",IF(C23="No","Consult Tax Team",""))</f>
        <v/>
      </c>
      <c r="F23" s="12"/>
      <c r="G23" s="12"/>
      <c r="H23" s="12"/>
      <c r="I23" s="12"/>
      <c r="J23" s="12"/>
      <c r="K23" s="13"/>
      <c r="L23" s="19"/>
    </row>
    <row r="24" spans="2:12" ht="6" customHeight="1" thickBot="1">
      <c r="B24" s="20"/>
      <c r="C24" s="21"/>
      <c r="D24" s="21"/>
      <c r="E24" s="22"/>
      <c r="F24" s="21"/>
      <c r="G24" s="21"/>
      <c r="H24" s="21"/>
      <c r="I24" s="21"/>
      <c r="J24" s="21"/>
      <c r="K24" s="21"/>
      <c r="L24" s="23"/>
    </row>
    <row r="25" spans="2:12" ht="15.75" thickBot="1"/>
    <row r="26" spans="2:12">
      <c r="B26" s="14"/>
      <c r="C26" s="69" t="str">
        <f>IF(C23="Yes","Question 4:","")</f>
        <v/>
      </c>
      <c r="D26" s="15"/>
      <c r="E26" s="69" t="str">
        <f>IF(C23="Yes","Is the Building where the Conference / Room hire is taking place - Opted to Tax (See below for list of Opted To Tax Buildings)?","")</f>
        <v/>
      </c>
      <c r="F26" s="15"/>
      <c r="G26" s="15"/>
      <c r="H26" s="15"/>
      <c r="I26" s="15"/>
      <c r="J26" s="15"/>
      <c r="K26" s="15"/>
      <c r="L26" s="16"/>
    </row>
    <row r="27" spans="2:12">
      <c r="B27" s="17"/>
      <c r="C27" s="18"/>
      <c r="D27" s="18"/>
      <c r="E27" s="18"/>
      <c r="F27" s="18"/>
      <c r="G27" s="18"/>
      <c r="H27" s="18"/>
      <c r="I27" s="18"/>
      <c r="J27" s="18"/>
      <c r="K27" s="18"/>
      <c r="L27" s="19"/>
    </row>
    <row r="28" spans="2:12">
      <c r="B28" s="17"/>
      <c r="C28" s="18"/>
      <c r="D28" s="18"/>
      <c r="E28" s="18"/>
      <c r="F28" s="18"/>
      <c r="G28" s="18"/>
      <c r="H28" s="18"/>
      <c r="I28" s="18"/>
      <c r="J28" s="18"/>
      <c r="K28" s="18"/>
      <c r="L28" s="19"/>
    </row>
    <row r="29" spans="2:12">
      <c r="B29" s="17"/>
      <c r="C29" s="28"/>
      <c r="D29" s="18"/>
      <c r="E29" s="118" t="str">
        <f>IF(C29="Yes","Standard Rated VAT should be applied on all services, including Audio Visual Hire ",IF(C29="No","Exempt from VAT for provision of Room Hire* and Light Refreshments only. NB The following are Standard Rated for VAT: Gala Dinner/Alcohol/Audio Visual supplies, but VAT on related costs is recoverable in full in this case (S code the Purchase Invoice)",""))</f>
        <v/>
      </c>
      <c r="F29" s="119"/>
      <c r="G29" s="119"/>
      <c r="H29" s="119"/>
      <c r="I29" s="119"/>
      <c r="J29" s="119"/>
      <c r="K29" s="120"/>
      <c r="L29" s="19"/>
    </row>
    <row r="30" spans="2:12" ht="36" customHeight="1">
      <c r="B30" s="17"/>
      <c r="C30" s="18"/>
      <c r="D30" s="18"/>
      <c r="E30" s="121"/>
      <c r="F30" s="122"/>
      <c r="G30" s="122"/>
      <c r="H30" s="122"/>
      <c r="I30" s="122"/>
      <c r="J30" s="122"/>
      <c r="K30" s="123"/>
      <c r="L30" s="19"/>
    </row>
    <row r="31" spans="2:12" ht="6" customHeight="1" thickBot="1">
      <c r="B31" s="20"/>
      <c r="C31" s="21"/>
      <c r="D31" s="21"/>
      <c r="E31" s="21"/>
      <c r="F31" s="21"/>
      <c r="G31" s="21"/>
      <c r="H31" s="21"/>
      <c r="I31" s="21"/>
      <c r="J31" s="21"/>
      <c r="K31" s="21"/>
      <c r="L31" s="23"/>
    </row>
    <row r="32" spans="2:12" ht="16.5" customHeight="1" thickBot="1"/>
    <row r="33" spans="2:24" ht="16.5" customHeight="1">
      <c r="B33" s="14"/>
      <c r="C33" s="15"/>
      <c r="D33" s="53" t="s">
        <v>290</v>
      </c>
      <c r="E33" s="15"/>
      <c r="F33" s="15"/>
      <c r="G33" s="15"/>
      <c r="H33" s="15"/>
      <c r="I33" s="15"/>
      <c r="J33" s="15"/>
      <c r="K33" s="15"/>
      <c r="L33" s="16"/>
    </row>
    <row r="34" spans="2:24" ht="16.5" customHeight="1">
      <c r="B34" s="17"/>
      <c r="C34" s="18"/>
      <c r="D34" s="116"/>
      <c r="E34" s="117"/>
      <c r="F34" s="117"/>
      <c r="G34" s="117"/>
      <c r="H34" s="117"/>
      <c r="I34" s="117"/>
      <c r="J34" s="117"/>
      <c r="K34" s="117"/>
      <c r="L34" s="19"/>
    </row>
    <row r="35" spans="2:24" ht="16.5" customHeight="1">
      <c r="B35" s="17"/>
      <c r="C35" s="18"/>
      <c r="D35" s="117"/>
      <c r="E35" s="117"/>
      <c r="F35" s="117"/>
      <c r="G35" s="117"/>
      <c r="H35" s="117"/>
      <c r="I35" s="117"/>
      <c r="J35" s="117"/>
      <c r="K35" s="117"/>
      <c r="L35" s="19"/>
    </row>
    <row r="36" spans="2:24" ht="15.75" customHeight="1">
      <c r="B36" s="17"/>
      <c r="C36" s="18"/>
      <c r="D36" s="117"/>
      <c r="E36" s="117"/>
      <c r="F36" s="117"/>
      <c r="G36" s="117"/>
      <c r="H36" s="117"/>
      <c r="I36" s="117"/>
      <c r="J36" s="117"/>
      <c r="K36" s="117"/>
      <c r="L36" s="19"/>
    </row>
    <row r="37" spans="2:24" ht="15.75" customHeight="1" thickBot="1">
      <c r="B37" s="20"/>
      <c r="C37" s="21"/>
      <c r="D37" s="21"/>
      <c r="E37" s="22"/>
      <c r="F37" s="21"/>
      <c r="G37" s="21"/>
      <c r="H37" s="21"/>
      <c r="I37" s="21"/>
      <c r="J37" s="21"/>
      <c r="K37" s="21"/>
      <c r="L37" s="23"/>
    </row>
    <row r="38" spans="2:24" ht="15.75" customHeight="1">
      <c r="E38" s="1"/>
    </row>
    <row r="39" spans="2:24" ht="15.75" customHeight="1">
      <c r="C39" s="97" t="s">
        <v>335</v>
      </c>
      <c r="D39" s="97"/>
      <c r="E39" s="97"/>
      <c r="F39" s="97"/>
      <c r="G39" s="97"/>
      <c r="H39" s="97"/>
      <c r="I39" s="97"/>
      <c r="J39" s="97"/>
      <c r="K39" s="97"/>
      <c r="L39" s="97"/>
    </row>
    <row r="40" spans="2:24" ht="15.75" customHeight="1">
      <c r="C40" s="97"/>
      <c r="D40" s="97"/>
      <c r="E40" s="97"/>
      <c r="F40" s="97"/>
      <c r="G40" s="97"/>
      <c r="H40" s="97"/>
      <c r="I40" s="97"/>
      <c r="J40" s="97"/>
      <c r="K40" s="97"/>
      <c r="L40" s="97"/>
    </row>
    <row r="41" spans="2:24" ht="15.75" customHeight="1">
      <c r="E41" s="1"/>
    </row>
    <row r="42" spans="2:24" ht="15.75">
      <c r="C42" t="s">
        <v>11</v>
      </c>
      <c r="E42" s="96" t="s">
        <v>12</v>
      </c>
      <c r="F42" s="97"/>
      <c r="G42" s="97"/>
      <c r="H42" s="97"/>
      <c r="I42" s="97"/>
      <c r="J42" s="97"/>
      <c r="K42" s="97"/>
      <c r="L42" s="29"/>
      <c r="M42" s="29"/>
      <c r="N42" s="29"/>
      <c r="O42" s="29"/>
      <c r="P42" s="29"/>
      <c r="Q42" s="29"/>
      <c r="R42" s="29"/>
      <c r="S42" s="29"/>
      <c r="T42" s="29"/>
      <c r="U42" s="29"/>
      <c r="V42" s="29"/>
      <c r="W42" s="29"/>
      <c r="X42" s="29"/>
    </row>
    <row r="43" spans="2:24">
      <c r="E43" s="97"/>
      <c r="F43" s="97"/>
      <c r="G43" s="97"/>
      <c r="H43" s="97"/>
      <c r="I43" s="97"/>
      <c r="J43" s="97"/>
      <c r="K43" s="97"/>
    </row>
    <row r="44" spans="2:24">
      <c r="C44" s="1" t="s">
        <v>9</v>
      </c>
    </row>
  </sheetData>
  <mergeCells count="5">
    <mergeCell ref="E29:K30"/>
    <mergeCell ref="E42:K43"/>
    <mergeCell ref="H2:J3"/>
    <mergeCell ref="D34:K36"/>
    <mergeCell ref="C39:L40"/>
  </mergeCells>
  <dataValidations xWindow="87" yWindow="358" count="2">
    <dataValidation type="list" allowBlank="1" showInputMessage="1" showErrorMessage="1" promptTitle="Step 1" prompt="Please select from the following options" sqref="C11:C12 D12" xr:uid="{00000000-0002-0000-0300-000000000000}">
      <formula1>$N$8:$N$10</formula1>
    </dataValidation>
    <dataValidation type="list" allowBlank="1" showInputMessage="1" showErrorMessage="1" sqref="C17 C18:D18 C29 C23:C25 D24:D25 C31:C32 C37:C38 C41" xr:uid="{00000000-0002-0000-0300-000001000000}">
      <formula1>$N$8:$N$9</formula1>
    </dataValidation>
  </dataValidations>
  <hyperlinks>
    <hyperlink ref="H2:J3" location="Menu!A1" display="Return to Main Menu" xr:uid="{00000000-0004-0000-03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33"/>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5" width="11.5703125" customWidth="1"/>
    <col min="6" max="9" width="13.5703125" customWidth="1"/>
    <col min="10" max="10" width="9.85546875" customWidth="1"/>
    <col min="11" max="11" width="11.5703125" customWidth="1"/>
    <col min="12" max="12" width="12.5703125" customWidth="1"/>
    <col min="13" max="13" width="13.5703125" customWidth="1"/>
    <col min="14" max="14" width="12.85546875" customWidth="1"/>
  </cols>
  <sheetData>
    <row r="1" spans="2:16" ht="9.75" customHeight="1" thickBot="1"/>
    <row r="2" spans="2:16" ht="16.5" customHeight="1">
      <c r="H2" s="90" t="s">
        <v>15</v>
      </c>
      <c r="I2" s="91"/>
      <c r="J2" s="92"/>
    </row>
    <row r="3" spans="2:16" ht="16.5" customHeight="1" thickBot="1">
      <c r="H3" s="93"/>
      <c r="I3" s="94"/>
      <c r="J3" s="95"/>
    </row>
    <row r="4" spans="2:16" s="1" customFormat="1" ht="33.75">
      <c r="C4" s="27" t="s">
        <v>18</v>
      </c>
      <c r="D4" s="26"/>
      <c r="E4" s="26"/>
      <c r="F4" s="26"/>
      <c r="G4" s="26"/>
    </row>
    <row r="5" spans="2:16" s="1" customFormat="1"/>
    <row r="6" spans="2:16" s="1" customFormat="1">
      <c r="C6" s="1" t="s">
        <v>8</v>
      </c>
    </row>
    <row r="7" spans="2:16" s="1" customFormat="1">
      <c r="C7" s="1" t="s">
        <v>7</v>
      </c>
    </row>
    <row r="8" spans="2:16" ht="15.75" thickBot="1">
      <c r="P8" s="24" t="s">
        <v>0</v>
      </c>
    </row>
    <row r="9" spans="2:16">
      <c r="B9" s="2"/>
      <c r="C9" s="3" t="s">
        <v>3</v>
      </c>
      <c r="D9" s="3"/>
      <c r="E9" s="3" t="s">
        <v>19</v>
      </c>
      <c r="F9" s="3"/>
      <c r="G9" s="3"/>
      <c r="H9" s="3"/>
      <c r="I9" s="3"/>
      <c r="J9" s="3"/>
      <c r="K9" s="3"/>
      <c r="L9" s="3"/>
      <c r="M9" s="3"/>
      <c r="N9" s="4"/>
      <c r="P9" s="24" t="s">
        <v>1</v>
      </c>
    </row>
    <row r="10" spans="2:16">
      <c r="B10" s="5"/>
      <c r="C10" s="6"/>
      <c r="D10" s="6"/>
      <c r="E10" s="6"/>
      <c r="F10" s="6"/>
      <c r="G10" s="6"/>
      <c r="H10" s="6"/>
      <c r="I10" s="6"/>
      <c r="J10" s="6"/>
      <c r="K10" s="6"/>
      <c r="L10" s="6"/>
      <c r="M10" s="6"/>
      <c r="N10" s="7"/>
      <c r="P10" s="24" t="s">
        <v>2</v>
      </c>
    </row>
    <row r="11" spans="2:16">
      <c r="B11" s="5"/>
      <c r="C11" s="28"/>
      <c r="D11" s="6"/>
      <c r="E11" s="25" t="str">
        <f>IF(C11="Yes","Select 1Finance VAT code: Z - Zero Rated. Outside the Scope of UK VAT. However there may foreign VAT implications",IF(C11="Don't know","Seek advice from the Tax Team",IF(C11="No","Proceed to Q2; Hit [TAB]","")))</f>
        <v/>
      </c>
      <c r="F11" s="12"/>
      <c r="G11" s="12"/>
      <c r="H11" s="12"/>
      <c r="I11" s="12"/>
      <c r="J11" s="12"/>
      <c r="K11" s="12"/>
      <c r="L11" s="12"/>
      <c r="M11" s="13"/>
      <c r="N11" s="7"/>
    </row>
    <row r="12" spans="2:16" ht="3.75" customHeight="1" thickBot="1">
      <c r="B12" s="8"/>
      <c r="C12" s="9"/>
      <c r="D12" s="9"/>
      <c r="E12" s="10"/>
      <c r="F12" s="9"/>
      <c r="G12" s="9"/>
      <c r="H12" s="9"/>
      <c r="I12" s="9"/>
      <c r="J12" s="9"/>
      <c r="K12" s="9"/>
      <c r="L12" s="9"/>
      <c r="M12" s="9"/>
      <c r="N12" s="11"/>
    </row>
    <row r="13" spans="2:16" ht="15.75" thickBot="1"/>
    <row r="14" spans="2:16">
      <c r="B14" s="2"/>
      <c r="C14" s="58" t="str">
        <f>IF(C11="No","Question 2:","")</f>
        <v/>
      </c>
      <c r="D14" s="3"/>
      <c r="E14" s="58" t="str">
        <f>IF(C11="No","Will the sponsor send delegates to this UK event, who will be allowed free access to special events such as a gala evenings - including alcohol?","")</f>
        <v/>
      </c>
      <c r="F14" s="3"/>
      <c r="G14" s="3"/>
      <c r="H14" s="3"/>
      <c r="I14" s="3"/>
      <c r="J14" s="3"/>
      <c r="K14" s="3"/>
      <c r="L14" s="3"/>
      <c r="M14" s="3"/>
      <c r="N14" s="4"/>
    </row>
    <row r="15" spans="2:16">
      <c r="B15" s="5"/>
      <c r="C15" s="6"/>
      <c r="D15" s="6"/>
      <c r="E15" s="6"/>
      <c r="F15" s="6"/>
      <c r="G15" s="6"/>
      <c r="H15" s="6"/>
      <c r="I15" s="6"/>
      <c r="J15" s="6"/>
      <c r="K15" s="6"/>
      <c r="L15" s="6"/>
      <c r="M15" s="6"/>
      <c r="N15" s="7"/>
    </row>
    <row r="16" spans="2:16">
      <c r="B16" s="5"/>
      <c r="C16" s="28"/>
      <c r="D16" s="6"/>
      <c r="E16" s="25" t="str">
        <f>IF(C16="Yes","Standard Rated VAT should be applied - Sponsorship Income",IF(C16="Don't know","Seek advice from the Tax Team",IF(C16="No","Proceed to Q3; Hit [TAB]","")))</f>
        <v/>
      </c>
      <c r="F16" s="12"/>
      <c r="G16" s="12"/>
      <c r="H16" s="12"/>
      <c r="I16" s="12"/>
      <c r="J16" s="12"/>
      <c r="K16" s="12"/>
      <c r="L16" s="12"/>
      <c r="M16" s="13"/>
      <c r="N16" s="7"/>
    </row>
    <row r="17" spans="2:14" ht="6" customHeight="1" thickBot="1">
      <c r="B17" s="8"/>
      <c r="C17" s="9"/>
      <c r="D17" s="9"/>
      <c r="E17" s="10"/>
      <c r="F17" s="9"/>
      <c r="G17" s="9"/>
      <c r="H17" s="9"/>
      <c r="I17" s="9"/>
      <c r="J17" s="9"/>
      <c r="K17" s="9"/>
      <c r="L17" s="9"/>
      <c r="M17" s="9"/>
      <c r="N17" s="11"/>
    </row>
    <row r="18" spans="2:14" ht="15.75" thickBot="1"/>
    <row r="19" spans="2:14">
      <c r="B19" s="14"/>
      <c r="C19" s="69" t="str">
        <f>IF(C16="No","Question 3:","")</f>
        <v/>
      </c>
      <c r="D19" s="15"/>
      <c r="E19" s="69" t="str">
        <f>IF(C16="No","Will LSE be providing advertising services to the sponsors (Other than merely displaying the Organisation's Logo - see bottom of page)? ","")</f>
        <v/>
      </c>
      <c r="F19" s="15"/>
      <c r="G19" s="15"/>
      <c r="H19" s="15"/>
      <c r="I19" s="15"/>
      <c r="J19" s="15"/>
      <c r="K19" s="15"/>
      <c r="L19" s="15"/>
      <c r="M19" s="15"/>
      <c r="N19" s="16"/>
    </row>
    <row r="20" spans="2:14">
      <c r="B20" s="17"/>
      <c r="C20" s="18"/>
      <c r="D20" s="18"/>
      <c r="E20" s="18"/>
      <c r="F20" s="18"/>
      <c r="G20" s="18"/>
      <c r="H20" s="18"/>
      <c r="I20" s="18"/>
      <c r="J20" s="18"/>
      <c r="K20" s="18"/>
      <c r="L20" s="18"/>
      <c r="M20" s="18"/>
      <c r="N20" s="19"/>
    </row>
    <row r="21" spans="2:14" ht="15" customHeight="1">
      <c r="B21" s="17"/>
      <c r="C21" s="28"/>
      <c r="D21" s="18"/>
      <c r="E21" s="30" t="str">
        <f>IF(C21="Yes","Standard Rated VAT should be applied - Sponsorship Income",IF(C21="Don't know","Seek advice from the Tax Team",IF(C21="No","No VAT. Treat as donation / - unfettered income. Description field on Invoice should Not contain the word 'Sponsorship'","")))</f>
        <v/>
      </c>
      <c r="F21" s="31"/>
      <c r="G21" s="31"/>
      <c r="H21" s="31"/>
      <c r="I21" s="31"/>
      <c r="J21" s="31"/>
      <c r="K21" s="31"/>
      <c r="L21" s="31"/>
      <c r="M21" s="32"/>
      <c r="N21" s="19"/>
    </row>
    <row r="22" spans="2:14" ht="17.25" customHeight="1" thickBot="1">
      <c r="B22" s="20"/>
      <c r="C22" s="21"/>
      <c r="D22" s="21"/>
      <c r="E22" s="22"/>
      <c r="F22" s="21"/>
      <c r="G22" s="21"/>
      <c r="H22" s="21"/>
      <c r="I22" s="21"/>
      <c r="J22" s="21"/>
      <c r="K22" s="21"/>
      <c r="L22" s="21"/>
      <c r="M22" s="21"/>
      <c r="N22" s="23"/>
    </row>
    <row r="23" spans="2:14" ht="15.75" thickBot="1"/>
    <row r="24" spans="2:14">
      <c r="B24" s="14"/>
      <c r="C24" s="15"/>
      <c r="D24" s="53" t="s">
        <v>290</v>
      </c>
      <c r="E24" s="15"/>
      <c r="F24" s="15"/>
      <c r="G24" s="15"/>
      <c r="H24" s="15"/>
      <c r="I24" s="15"/>
      <c r="J24" s="15"/>
      <c r="K24" s="15"/>
      <c r="L24" s="15"/>
      <c r="M24" s="15"/>
      <c r="N24" s="16"/>
    </row>
    <row r="25" spans="2:14">
      <c r="B25" s="17"/>
      <c r="C25" s="18"/>
      <c r="D25" s="116"/>
      <c r="E25" s="117"/>
      <c r="F25" s="117"/>
      <c r="G25" s="117"/>
      <c r="H25" s="117"/>
      <c r="I25" s="117"/>
      <c r="J25" s="117"/>
      <c r="K25" s="117"/>
      <c r="L25" s="18"/>
      <c r="M25" s="18"/>
      <c r="N25" s="19"/>
    </row>
    <row r="26" spans="2:14">
      <c r="B26" s="17"/>
      <c r="C26" s="18"/>
      <c r="D26" s="117"/>
      <c r="E26" s="117"/>
      <c r="F26" s="117"/>
      <c r="G26" s="117"/>
      <c r="H26" s="117"/>
      <c r="I26" s="117"/>
      <c r="J26" s="117"/>
      <c r="K26" s="117"/>
      <c r="L26" s="18"/>
      <c r="M26" s="18"/>
      <c r="N26" s="19"/>
    </row>
    <row r="27" spans="2:14">
      <c r="B27" s="17"/>
      <c r="C27" s="18"/>
      <c r="D27" s="117"/>
      <c r="E27" s="117"/>
      <c r="F27" s="117"/>
      <c r="G27" s="117"/>
      <c r="H27" s="117"/>
      <c r="I27" s="117"/>
      <c r="J27" s="117"/>
      <c r="K27" s="117"/>
      <c r="L27" s="18"/>
      <c r="M27" s="18"/>
      <c r="N27" s="19"/>
    </row>
    <row r="28" spans="2:14" ht="15.75" thickBot="1">
      <c r="B28" s="20"/>
      <c r="C28" s="21"/>
      <c r="D28" s="21"/>
      <c r="E28" s="22"/>
      <c r="F28" s="21"/>
      <c r="G28" s="21"/>
      <c r="H28" s="21"/>
      <c r="I28" s="21"/>
      <c r="J28" s="21"/>
      <c r="K28" s="21"/>
      <c r="L28" s="21"/>
      <c r="M28" s="21"/>
      <c r="N28" s="23"/>
    </row>
    <row r="29" spans="2:14" ht="15.75" customHeight="1"/>
    <row r="30" spans="2:14" ht="15.75" customHeight="1">
      <c r="C30" s="97" t="s">
        <v>336</v>
      </c>
      <c r="D30" s="97"/>
      <c r="E30" s="97"/>
      <c r="F30" s="97"/>
      <c r="G30" s="97"/>
      <c r="H30" s="97"/>
      <c r="I30" s="97"/>
      <c r="J30" s="97"/>
      <c r="K30" s="97"/>
      <c r="L30" s="97"/>
      <c r="M30" s="97"/>
      <c r="N30" s="97"/>
    </row>
    <row r="31" spans="2:14" ht="15.75" customHeight="1">
      <c r="C31" s="97"/>
      <c r="D31" s="97"/>
      <c r="E31" s="97"/>
      <c r="F31" s="97"/>
      <c r="G31" s="97"/>
      <c r="H31" s="97"/>
      <c r="I31" s="97"/>
      <c r="J31" s="97"/>
      <c r="K31" s="97"/>
      <c r="L31" s="97"/>
      <c r="M31" s="97"/>
      <c r="N31" s="97"/>
    </row>
    <row r="32" spans="2:14" ht="15.75" customHeight="1"/>
    <row r="33" spans="3:3">
      <c r="C33" s="1" t="s">
        <v>9</v>
      </c>
    </row>
  </sheetData>
  <mergeCells count="3">
    <mergeCell ref="H2:J3"/>
    <mergeCell ref="D25:K27"/>
    <mergeCell ref="C30:N31"/>
  </mergeCells>
  <dataValidations count="3">
    <dataValidation type="list" allowBlank="1" showInputMessage="1" showErrorMessage="1" promptTitle="Step 1" prompt="Please select from the following options" sqref="C11:C12 D12" xr:uid="{00000000-0002-0000-0400-000000000000}">
      <formula1>$P$8:$P$10</formula1>
    </dataValidation>
    <dataValidation type="list" allowBlank="1" showInputMessage="1" showErrorMessage="1" sqref="C22:D23 C21 C16 C17:D17 C29 C32" xr:uid="{00000000-0002-0000-0400-000001000000}">
      <formula1>$P$8:$P$9</formula1>
    </dataValidation>
    <dataValidation type="list" allowBlank="1" showInputMessage="1" showErrorMessage="1" sqref="C28" xr:uid="{00000000-0002-0000-0400-000002000000}">
      <formula1>$N$8:$N$9</formula1>
    </dataValidation>
  </dataValidations>
  <hyperlinks>
    <hyperlink ref="H2:J3" location="Menu!A1" display="Return to Main Menu" xr:uid="{00000000-0004-0000-04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31"/>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5" width="11.5703125" customWidth="1"/>
    <col min="6" max="9" width="13.5703125" customWidth="1"/>
    <col min="10" max="10" width="9.85546875" customWidth="1"/>
    <col min="11" max="11" width="12.85546875" customWidth="1"/>
  </cols>
  <sheetData>
    <row r="1" spans="2:13" ht="9.75" customHeight="1" thickBot="1"/>
    <row r="2" spans="2:13" ht="16.5" customHeight="1">
      <c r="H2" s="90" t="s">
        <v>15</v>
      </c>
      <c r="I2" s="91"/>
      <c r="J2" s="92"/>
    </row>
    <row r="3" spans="2:13" ht="16.5" customHeight="1" thickBot="1">
      <c r="H3" s="93"/>
      <c r="I3" s="94"/>
      <c r="J3" s="95"/>
    </row>
    <row r="4" spans="2:13" s="1" customFormat="1" ht="33.75">
      <c r="C4" s="27" t="s">
        <v>20</v>
      </c>
      <c r="D4" s="26"/>
      <c r="E4" s="26"/>
      <c r="F4" s="26"/>
      <c r="G4" s="26"/>
    </row>
    <row r="5" spans="2:13" s="1" customFormat="1"/>
    <row r="6" spans="2:13" s="1" customFormat="1">
      <c r="C6" s="1" t="s">
        <v>8</v>
      </c>
    </row>
    <row r="7" spans="2:13" s="1" customFormat="1">
      <c r="C7" s="1" t="s">
        <v>7</v>
      </c>
    </row>
    <row r="8" spans="2:13" ht="15.75" thickBot="1">
      <c r="M8" s="24" t="s">
        <v>0</v>
      </c>
    </row>
    <row r="9" spans="2:13">
      <c r="B9" s="2"/>
      <c r="C9" s="3" t="s">
        <v>3</v>
      </c>
      <c r="D9" s="3"/>
      <c r="E9" s="3" t="s">
        <v>21</v>
      </c>
      <c r="F9" s="3"/>
      <c r="G9" s="3"/>
      <c r="H9" s="3"/>
      <c r="I9" s="3"/>
      <c r="J9" s="3"/>
      <c r="K9" s="4"/>
      <c r="M9" s="24" t="s">
        <v>1</v>
      </c>
    </row>
    <row r="10" spans="2:13">
      <c r="B10" s="5"/>
      <c r="C10" s="6"/>
      <c r="D10" s="6"/>
      <c r="E10" s="6"/>
      <c r="F10" s="6"/>
      <c r="G10" s="6"/>
      <c r="H10" s="6"/>
      <c r="I10" s="6"/>
      <c r="J10" s="6"/>
      <c r="K10" s="7"/>
      <c r="M10" s="24" t="s">
        <v>2</v>
      </c>
    </row>
    <row r="11" spans="2:13">
      <c r="B11" s="5"/>
      <c r="C11" s="28"/>
      <c r="D11" s="6"/>
      <c r="E11" s="124" t="str">
        <f>IF(C11="Yes","Proceed to Q2; Hit [TAB]",IF(C11="Don't know","Seek advice from the Tax Team",IF(C11="No","Seek advice from the Tax Team","")))</f>
        <v/>
      </c>
      <c r="F11" s="125"/>
      <c r="G11" s="125"/>
      <c r="H11" s="125"/>
      <c r="I11" s="125"/>
      <c r="J11" s="126"/>
      <c r="K11" s="7"/>
    </row>
    <row r="12" spans="2:13" ht="3.75" customHeight="1" thickBot="1">
      <c r="B12" s="8"/>
      <c r="C12" s="9"/>
      <c r="D12" s="9"/>
      <c r="E12" s="10"/>
      <c r="F12" s="9"/>
      <c r="G12" s="9"/>
      <c r="H12" s="9"/>
      <c r="I12" s="9"/>
      <c r="J12" s="9"/>
      <c r="K12" s="11"/>
    </row>
    <row r="13" spans="2:13" ht="15.75" thickBot="1"/>
    <row r="14" spans="2:13">
      <c r="B14" s="2"/>
      <c r="C14" s="3" t="str">
        <f>IF(C11="Yes","Question 2:","")</f>
        <v/>
      </c>
      <c r="D14" s="3"/>
      <c r="E14" s="3" t="str">
        <f>IF(C11="Yes","Will Alcohol be provided at the event?","")</f>
        <v/>
      </c>
      <c r="F14" s="3"/>
      <c r="G14" s="3"/>
      <c r="H14" s="3"/>
      <c r="I14" s="3"/>
      <c r="J14" s="3"/>
      <c r="K14" s="4"/>
    </row>
    <row r="15" spans="2:13">
      <c r="B15" s="5"/>
      <c r="C15" s="6"/>
      <c r="D15" s="6"/>
      <c r="E15" s="6"/>
      <c r="F15" s="6"/>
      <c r="G15" s="6"/>
      <c r="H15" s="6"/>
      <c r="I15" s="6"/>
      <c r="J15" s="6"/>
      <c r="K15" s="7"/>
    </row>
    <row r="16" spans="2:13">
      <c r="B16" s="5"/>
      <c r="C16" s="28"/>
      <c r="D16" s="6"/>
      <c r="E16" s="124" t="str">
        <f>IF(C16="Yes","Standard Rated VAT should be applied- do not proceed to Q3",IF(C16="No","Proceed to Q3; Hit [TAB]",""))</f>
        <v/>
      </c>
      <c r="F16" s="125"/>
      <c r="G16" s="125"/>
      <c r="H16" s="125"/>
      <c r="I16" s="125"/>
      <c r="J16" s="126"/>
      <c r="K16" s="7"/>
    </row>
    <row r="17" spans="2:11" ht="6" customHeight="1" thickBot="1">
      <c r="B17" s="8"/>
      <c r="C17" s="9"/>
      <c r="D17" s="9"/>
      <c r="E17" s="10"/>
      <c r="F17" s="9"/>
      <c r="G17" s="9"/>
      <c r="H17" s="9"/>
      <c r="I17" s="9"/>
      <c r="J17" s="9"/>
      <c r="K17" s="11"/>
    </row>
    <row r="18" spans="2:11" ht="15.75" thickBot="1"/>
    <row r="19" spans="2:11">
      <c r="B19" s="2"/>
      <c r="C19" s="3" t="str">
        <f>IF(C16="No","Question 3:","")</f>
        <v/>
      </c>
      <c r="D19" s="3"/>
      <c r="E19" s="3" t="str">
        <f>IF(C16="No","Does the event form an integral part of the students' studying time at the LSE,","")</f>
        <v/>
      </c>
      <c r="F19" s="3"/>
      <c r="G19" s="3"/>
      <c r="H19" s="3"/>
      <c r="I19" s="3"/>
      <c r="J19" s="3"/>
      <c r="K19" s="4"/>
    </row>
    <row r="20" spans="2:11">
      <c r="B20" s="5"/>
      <c r="C20" s="6"/>
      <c r="D20" s="6"/>
      <c r="E20" s="6" t="str">
        <f>IF(C16="No","and can therefore be deemed closely related to the supply of education?","")</f>
        <v/>
      </c>
      <c r="F20" s="6"/>
      <c r="G20" s="6"/>
      <c r="H20" s="6"/>
      <c r="I20" s="6"/>
      <c r="J20" s="6"/>
      <c r="K20" s="7"/>
    </row>
    <row r="21" spans="2:11">
      <c r="B21" s="5"/>
      <c r="C21" s="6"/>
      <c r="D21" s="6"/>
      <c r="E21" s="6"/>
      <c r="F21" s="6"/>
      <c r="G21" s="6"/>
      <c r="H21" s="6"/>
      <c r="I21" s="6"/>
      <c r="J21" s="6"/>
      <c r="K21" s="7"/>
    </row>
    <row r="22" spans="2:11" ht="15" customHeight="1">
      <c r="B22" s="5"/>
      <c r="C22" s="28"/>
      <c r="D22" s="6"/>
      <c r="E22" s="124" t="str">
        <f>IF(C22="Yes","Select 1Finance Vat Code: EX- Exempt from VAT. Closely related to the Exempt supply of education",IF(C22="No","Seek advice from the Tax Team",""))</f>
        <v/>
      </c>
      <c r="F22" s="125"/>
      <c r="G22" s="125"/>
      <c r="H22" s="125"/>
      <c r="I22" s="125"/>
      <c r="J22" s="126"/>
      <c r="K22" s="7"/>
    </row>
    <row r="23" spans="2:11" ht="15" customHeight="1" thickBot="1">
      <c r="B23" s="8"/>
      <c r="C23" s="9"/>
      <c r="D23" s="9"/>
      <c r="E23" s="10"/>
      <c r="F23" s="9"/>
      <c r="G23" s="9"/>
      <c r="H23" s="9"/>
      <c r="I23" s="9"/>
      <c r="J23" s="9"/>
      <c r="K23" s="11"/>
    </row>
    <row r="25" spans="2:11" ht="15.75" thickBot="1"/>
    <row r="26" spans="2:11">
      <c r="B26" s="14"/>
      <c r="C26" s="15"/>
      <c r="D26" s="53" t="s">
        <v>290</v>
      </c>
      <c r="E26" s="15"/>
      <c r="F26" s="15"/>
      <c r="G26" s="15"/>
      <c r="H26" s="15"/>
      <c r="I26" s="15"/>
      <c r="J26" s="15"/>
      <c r="K26" s="16"/>
    </row>
    <row r="27" spans="2:11">
      <c r="B27" s="17"/>
      <c r="C27" s="18"/>
      <c r="D27" s="116"/>
      <c r="E27" s="117"/>
      <c r="F27" s="117"/>
      <c r="G27" s="117"/>
      <c r="H27" s="117"/>
      <c r="I27" s="117"/>
      <c r="J27" s="117"/>
      <c r="K27" s="19"/>
    </row>
    <row r="28" spans="2:11">
      <c r="B28" s="17"/>
      <c r="C28" s="18"/>
      <c r="D28" s="117"/>
      <c r="E28" s="117"/>
      <c r="F28" s="117"/>
      <c r="G28" s="117"/>
      <c r="H28" s="117"/>
      <c r="I28" s="117"/>
      <c r="J28" s="117"/>
      <c r="K28" s="19"/>
    </row>
    <row r="29" spans="2:11" ht="15.75" customHeight="1">
      <c r="B29" s="17"/>
      <c r="C29" s="18"/>
      <c r="D29" s="117"/>
      <c r="E29" s="117"/>
      <c r="F29" s="117"/>
      <c r="G29" s="117"/>
      <c r="H29" s="117"/>
      <c r="I29" s="117"/>
      <c r="J29" s="117"/>
      <c r="K29" s="19"/>
    </row>
    <row r="30" spans="2:11" ht="10.5" customHeight="1" thickBot="1">
      <c r="B30" s="20"/>
      <c r="C30" s="21"/>
      <c r="D30" s="21"/>
      <c r="E30" s="22"/>
      <c r="F30" s="21"/>
      <c r="G30" s="21"/>
      <c r="H30" s="21"/>
      <c r="I30" s="21"/>
      <c r="J30" s="21"/>
      <c r="K30" s="23"/>
    </row>
    <row r="31" spans="2:11">
      <c r="C31" s="1" t="s">
        <v>9</v>
      </c>
    </row>
  </sheetData>
  <mergeCells count="5">
    <mergeCell ref="D27:J29"/>
    <mergeCell ref="H2:J3"/>
    <mergeCell ref="E16:J16"/>
    <mergeCell ref="E22:J22"/>
    <mergeCell ref="E11:J11"/>
  </mergeCells>
  <dataValidations count="3">
    <dataValidation type="list" allowBlank="1" showInputMessage="1" showErrorMessage="1" promptTitle="Step 1" prompt="Please select from the following options" sqref="C11:C12 D12" xr:uid="{00000000-0002-0000-0500-000000000000}">
      <formula1>$M$8:$M$10</formula1>
    </dataValidation>
    <dataValidation type="list" allowBlank="1" showInputMessage="1" showErrorMessage="1" sqref="C17:D17 C16 D24:D25 C22:C25" xr:uid="{00000000-0002-0000-0500-000001000000}">
      <formula1>$M$8:$M$9</formula1>
    </dataValidation>
    <dataValidation type="list" allowBlank="1" showInputMessage="1" showErrorMessage="1" sqref="C30" xr:uid="{00000000-0002-0000-0500-000002000000}">
      <formula1>$N$8:$N$9</formula1>
    </dataValidation>
  </dataValidations>
  <hyperlinks>
    <hyperlink ref="H2:J3" location="Menu!A1" display="Return to Main Menu" xr:uid="{00000000-0004-0000-05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Z33"/>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7" width="11.5703125" customWidth="1"/>
    <col min="8" max="10" width="9.85546875" customWidth="1"/>
    <col min="11" max="13" width="11.5703125" customWidth="1"/>
    <col min="14" max="14" width="26.5703125" customWidth="1"/>
  </cols>
  <sheetData>
    <row r="1" spans="2:16" ht="9.75" customHeight="1" thickBot="1"/>
    <row r="2" spans="2:16" ht="16.5" customHeight="1">
      <c r="H2" s="90" t="s">
        <v>15</v>
      </c>
      <c r="I2" s="91"/>
      <c r="J2" s="92"/>
    </row>
    <row r="3" spans="2:16" ht="16.5" customHeight="1" thickBot="1">
      <c r="H3" s="93"/>
      <c r="I3" s="94"/>
      <c r="J3" s="95"/>
    </row>
    <row r="4" spans="2:16" s="1" customFormat="1" ht="33.75">
      <c r="C4" s="27" t="s">
        <v>326</v>
      </c>
      <c r="D4" s="26"/>
      <c r="E4" s="26"/>
      <c r="F4" s="26"/>
      <c r="G4" s="26"/>
    </row>
    <row r="5" spans="2:16" s="1" customFormat="1"/>
    <row r="6" spans="2:16" s="1" customFormat="1">
      <c r="C6" s="1" t="s">
        <v>8</v>
      </c>
    </row>
    <row r="7" spans="2:16" s="1" customFormat="1">
      <c r="C7" s="1" t="s">
        <v>7</v>
      </c>
    </row>
    <row r="8" spans="2:16" ht="15.75" thickBot="1">
      <c r="P8" s="24" t="s">
        <v>0</v>
      </c>
    </row>
    <row r="9" spans="2:16">
      <c r="B9" s="2"/>
      <c r="C9" s="3" t="s">
        <v>3</v>
      </c>
      <c r="D9" s="3"/>
      <c r="E9" s="3" t="s">
        <v>273</v>
      </c>
      <c r="F9" s="3"/>
      <c r="G9" s="3"/>
      <c r="H9" s="3"/>
      <c r="I9" s="3"/>
      <c r="J9" s="3"/>
      <c r="K9" s="3"/>
      <c r="L9" s="3"/>
      <c r="M9" s="3"/>
      <c r="N9" s="4"/>
      <c r="P9" s="24" t="s">
        <v>1</v>
      </c>
    </row>
    <row r="10" spans="2:16">
      <c r="B10" s="5"/>
      <c r="C10" s="6"/>
      <c r="D10" s="6"/>
      <c r="E10" s="6"/>
      <c r="F10" s="6"/>
      <c r="G10" s="6"/>
      <c r="H10" s="6"/>
      <c r="I10" s="6"/>
      <c r="J10" s="6"/>
      <c r="K10" s="6"/>
      <c r="L10" s="6"/>
      <c r="M10" s="6"/>
      <c r="N10" s="7"/>
      <c r="P10" s="24" t="s">
        <v>2</v>
      </c>
    </row>
    <row r="11" spans="2:16">
      <c r="B11" s="5"/>
      <c r="C11" s="28"/>
      <c r="D11" s="6"/>
      <c r="E11" s="25" t="str">
        <f>IF(C11="Yes","Standard Rated VAT should be applied. No VAT if organisation brings and hands out their own promotional items",IF(C11="Don't know","Seek advice from the Tax Team",IF(C11="No","Proceed to Q2; Hit [TAB]","")))</f>
        <v/>
      </c>
      <c r="F11" s="12"/>
      <c r="G11" s="12"/>
      <c r="H11" s="12"/>
      <c r="I11" s="12"/>
      <c r="J11" s="12"/>
      <c r="K11" s="12"/>
      <c r="L11" s="12"/>
      <c r="M11" s="13"/>
      <c r="N11" s="7"/>
    </row>
    <row r="12" spans="2:16" ht="3.75" customHeight="1" thickBot="1">
      <c r="B12" s="8"/>
      <c r="C12" s="9"/>
      <c r="D12" s="9"/>
      <c r="E12" s="10"/>
      <c r="F12" s="9"/>
      <c r="G12" s="9"/>
      <c r="H12" s="9"/>
      <c r="I12" s="9"/>
      <c r="J12" s="9"/>
      <c r="K12" s="9"/>
      <c r="L12" s="9"/>
      <c r="M12" s="9"/>
      <c r="N12" s="11"/>
    </row>
    <row r="14" spans="2:16" ht="15.75" thickBot="1"/>
    <row r="15" spans="2:16">
      <c r="B15" s="14"/>
      <c r="C15" s="15" t="str">
        <f>IF(C11="No","Question 2:","")</f>
        <v/>
      </c>
      <c r="D15" s="15"/>
      <c r="E15" s="15" t="str">
        <f>IF(C11="No","Is the area where the Careers Fair is taking place inside an Opted to Tax Building  (See below for list of Opted To Tax Buildings)?","")</f>
        <v/>
      </c>
      <c r="F15" s="15"/>
      <c r="G15" s="15"/>
      <c r="H15" s="15"/>
      <c r="I15" s="15"/>
      <c r="J15" s="15"/>
      <c r="K15" s="15"/>
      <c r="L15" s="15"/>
      <c r="M15" s="15"/>
      <c r="N15" s="16"/>
    </row>
    <row r="16" spans="2:16">
      <c r="B16" s="17"/>
      <c r="C16" s="18"/>
      <c r="D16" s="18"/>
      <c r="E16" s="18"/>
      <c r="F16" s="18"/>
      <c r="G16" s="18"/>
      <c r="H16" s="18"/>
      <c r="I16" s="18"/>
      <c r="J16" s="18"/>
      <c r="K16" s="18"/>
      <c r="L16" s="18"/>
      <c r="M16" s="18"/>
      <c r="N16" s="19"/>
    </row>
    <row r="17" spans="2:26">
      <c r="B17" s="17"/>
      <c r="C17" s="28"/>
      <c r="D17" s="18"/>
      <c r="E17" s="124" t="str">
        <f>IF(C17="Yes","Standard Rated VAT should be applied",IF(C17="No","Select 1Finance VAT code: EX - Exempt from VAT.",""))</f>
        <v/>
      </c>
      <c r="F17" s="125"/>
      <c r="G17" s="125"/>
      <c r="H17" s="125"/>
      <c r="I17" s="125"/>
      <c r="J17" s="125"/>
      <c r="K17" s="125"/>
      <c r="L17" s="125"/>
      <c r="M17" s="126"/>
      <c r="N17" s="19"/>
    </row>
    <row r="18" spans="2:26" ht="6" customHeight="1" thickBot="1">
      <c r="B18" s="20"/>
      <c r="C18" s="21"/>
      <c r="D18" s="21"/>
      <c r="E18" s="21"/>
      <c r="F18" s="21"/>
      <c r="G18" s="21"/>
      <c r="H18" s="21"/>
      <c r="I18" s="21"/>
      <c r="J18" s="21"/>
      <c r="K18" s="21"/>
      <c r="L18" s="21"/>
      <c r="M18" s="21"/>
      <c r="N18" s="23"/>
    </row>
    <row r="19" spans="2:26" ht="15.75">
      <c r="C19" t="s">
        <v>11</v>
      </c>
      <c r="E19" s="127" t="s">
        <v>12</v>
      </c>
      <c r="F19" s="128"/>
      <c r="G19" s="128"/>
      <c r="H19" s="128"/>
      <c r="I19" s="128"/>
      <c r="J19" s="128"/>
      <c r="K19" s="128"/>
      <c r="L19" s="128"/>
      <c r="M19" s="128"/>
      <c r="N19" s="29"/>
      <c r="O19" s="29"/>
      <c r="P19" s="29"/>
      <c r="Q19" s="29"/>
      <c r="R19" s="29"/>
      <c r="S19" s="29"/>
      <c r="T19" s="29"/>
      <c r="U19" s="29"/>
      <c r="V19" s="29"/>
      <c r="W19" s="29"/>
      <c r="X19" s="29"/>
      <c r="Y19" s="29"/>
      <c r="Z19" s="29"/>
    </row>
    <row r="20" spans="2:26">
      <c r="E20" s="97"/>
      <c r="F20" s="97"/>
      <c r="G20" s="97"/>
      <c r="H20" s="97"/>
      <c r="I20" s="97"/>
      <c r="J20" s="97"/>
      <c r="K20" s="97"/>
      <c r="L20" s="97"/>
      <c r="M20" s="97"/>
    </row>
    <row r="21" spans="2:26">
      <c r="C21" s="1" t="s">
        <v>9</v>
      </c>
    </row>
    <row r="22" spans="2:26">
      <c r="C22" s="1" t="s">
        <v>275</v>
      </c>
    </row>
    <row r="23" spans="2:26">
      <c r="C23" s="49" t="s">
        <v>280</v>
      </c>
    </row>
    <row r="24" spans="2:26">
      <c r="C24" s="49"/>
    </row>
    <row r="25" spans="2:26">
      <c r="C25" s="50" t="s">
        <v>288</v>
      </c>
    </row>
    <row r="26" spans="2:26">
      <c r="C26" s="49" t="s">
        <v>285</v>
      </c>
    </row>
    <row r="27" spans="2:26">
      <c r="C27" s="50" t="s">
        <v>287</v>
      </c>
    </row>
    <row r="28" spans="2:26" ht="15.75" thickBot="1"/>
    <row r="29" spans="2:26">
      <c r="C29" s="14"/>
      <c r="D29" s="15"/>
      <c r="E29" s="53" t="s">
        <v>290</v>
      </c>
      <c r="F29" s="15"/>
      <c r="G29" s="15"/>
      <c r="H29" s="15"/>
      <c r="I29" s="15"/>
      <c r="J29" s="15"/>
      <c r="K29" s="15"/>
      <c r="L29" s="15"/>
      <c r="M29" s="15"/>
      <c r="N29" s="15"/>
      <c r="O29" s="16"/>
    </row>
    <row r="30" spans="2:26">
      <c r="C30" s="17"/>
      <c r="D30" s="18"/>
      <c r="E30" s="116"/>
      <c r="F30" s="117"/>
      <c r="G30" s="117"/>
      <c r="H30" s="117"/>
      <c r="I30" s="117"/>
      <c r="J30" s="117"/>
      <c r="K30" s="117"/>
      <c r="L30" s="117"/>
      <c r="M30" s="18"/>
      <c r="N30" s="18"/>
      <c r="O30" s="19"/>
    </row>
    <row r="31" spans="2:26">
      <c r="C31" s="17"/>
      <c r="D31" s="18"/>
      <c r="E31" s="117"/>
      <c r="F31" s="117"/>
      <c r="G31" s="117"/>
      <c r="H31" s="117"/>
      <c r="I31" s="117"/>
      <c r="J31" s="117"/>
      <c r="K31" s="117"/>
      <c r="L31" s="117"/>
      <c r="M31" s="18"/>
      <c r="N31" s="18"/>
      <c r="O31" s="19"/>
    </row>
    <row r="32" spans="2:26">
      <c r="C32" s="17"/>
      <c r="D32" s="18"/>
      <c r="E32" s="117"/>
      <c r="F32" s="117"/>
      <c r="G32" s="117"/>
      <c r="H32" s="117"/>
      <c r="I32" s="117"/>
      <c r="J32" s="117"/>
      <c r="K32" s="117"/>
      <c r="L32" s="117"/>
      <c r="M32" s="18"/>
      <c r="N32" s="18"/>
      <c r="O32" s="19"/>
    </row>
    <row r="33" spans="3:15" ht="15.75" thickBot="1">
      <c r="C33" s="20"/>
      <c r="D33" s="21"/>
      <c r="E33" s="21"/>
      <c r="F33" s="22"/>
      <c r="G33" s="21"/>
      <c r="H33" s="21"/>
      <c r="I33" s="21"/>
      <c r="J33" s="21"/>
      <c r="K33" s="21"/>
      <c r="L33" s="21"/>
      <c r="M33" s="21"/>
      <c r="N33" s="21"/>
      <c r="O33" s="23"/>
    </row>
  </sheetData>
  <mergeCells count="4">
    <mergeCell ref="H2:J3"/>
    <mergeCell ref="E19:M20"/>
    <mergeCell ref="E17:M17"/>
    <mergeCell ref="E30:L32"/>
  </mergeCells>
  <dataValidations count="3">
    <dataValidation type="list" allowBlank="1" showInputMessage="1" showErrorMessage="1" sqref="C17:C18 C14:D14" xr:uid="{00000000-0002-0000-0600-000000000000}">
      <formula1>$P$8:$P$9</formula1>
    </dataValidation>
    <dataValidation type="list" allowBlank="1" showInputMessage="1" showErrorMessage="1" promptTitle="Step 1" prompt="Please select from the following options" sqref="C11:C12 D12" xr:uid="{00000000-0002-0000-0600-000001000000}">
      <formula1>$P$8:$P$10</formula1>
    </dataValidation>
    <dataValidation type="list" allowBlank="1" showInputMessage="1" showErrorMessage="1" sqref="D33" xr:uid="{00000000-0002-0000-0600-000002000000}">
      <formula1>$N$8:$N$9</formula1>
    </dataValidation>
  </dataValidations>
  <hyperlinks>
    <hyperlink ref="H2:J3" location="Menu!A1" display="Return to Main Menu" xr:uid="{00000000-0004-0000-06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N64"/>
  <sheetViews>
    <sheetView zoomScaleNormal="100"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12" width="13" customWidth="1"/>
  </cols>
  <sheetData>
    <row r="1" spans="2:14" ht="9.75" customHeight="1" thickBot="1"/>
    <row r="2" spans="2:14" ht="16.5" customHeight="1">
      <c r="H2" s="90" t="s">
        <v>15</v>
      </c>
      <c r="I2" s="91"/>
      <c r="J2" s="92"/>
    </row>
    <row r="3" spans="2:14" ht="16.5" customHeight="1" thickBot="1">
      <c r="H3" s="93"/>
      <c r="I3" s="94"/>
      <c r="J3" s="95"/>
    </row>
    <row r="4" spans="2:14" s="1" customFormat="1" ht="33.75">
      <c r="C4" s="27" t="s">
        <v>324</v>
      </c>
      <c r="D4" s="26"/>
      <c r="E4" s="26"/>
      <c r="F4" s="26"/>
      <c r="G4" s="26"/>
    </row>
    <row r="5" spans="2:14" s="1" customFormat="1">
      <c r="C5" s="143"/>
      <c r="D5" s="144"/>
      <c r="E5" s="144"/>
    </row>
    <row r="6" spans="2:14" s="1" customFormat="1">
      <c r="C6" s="1" t="s">
        <v>8</v>
      </c>
    </row>
    <row r="7" spans="2:14" s="1" customFormat="1">
      <c r="C7" s="1" t="s">
        <v>7</v>
      </c>
    </row>
    <row r="8" spans="2:14" ht="15.75" thickBot="1">
      <c r="N8" s="24" t="s">
        <v>0</v>
      </c>
    </row>
    <row r="9" spans="2:14">
      <c r="B9" s="2"/>
      <c r="C9" s="3" t="s">
        <v>3</v>
      </c>
      <c r="D9" s="3"/>
      <c r="E9" s="3" t="s">
        <v>325</v>
      </c>
      <c r="F9" s="3"/>
      <c r="G9" s="3"/>
      <c r="H9" s="3"/>
      <c r="I9" s="3"/>
      <c r="J9" s="3"/>
      <c r="K9" s="3"/>
      <c r="L9" s="4"/>
      <c r="N9" s="24" t="s">
        <v>1</v>
      </c>
    </row>
    <row r="10" spans="2:14">
      <c r="B10" s="5"/>
      <c r="C10" s="6"/>
      <c r="D10" s="6"/>
      <c r="E10" s="6"/>
      <c r="F10" s="6"/>
      <c r="G10" s="6"/>
      <c r="H10" s="6"/>
      <c r="I10" s="6"/>
      <c r="J10" s="6"/>
      <c r="K10" s="6"/>
      <c r="L10" s="7"/>
      <c r="N10" s="24" t="s">
        <v>2</v>
      </c>
    </row>
    <row r="11" spans="2:14">
      <c r="B11" s="5"/>
      <c r="C11" s="28"/>
      <c r="D11" s="6"/>
      <c r="E11" s="25" t="str">
        <f>IF(C11="Yes","No VAT to be applied. Outside the scope of UK VAT. Select 1Finance VAT Code: Z - Zero Rated. ",IF(C11="No","Proceed to Q4; Hit [TAB]",""))</f>
        <v/>
      </c>
      <c r="F11" s="12"/>
      <c r="G11" s="12"/>
      <c r="H11" s="12"/>
      <c r="I11" s="12"/>
      <c r="J11" s="12"/>
      <c r="K11" s="13"/>
      <c r="L11" s="7"/>
    </row>
    <row r="12" spans="2:14" ht="6.75" customHeight="1" thickBot="1">
      <c r="B12" s="8"/>
      <c r="C12" s="9"/>
      <c r="D12" s="9"/>
      <c r="E12" s="10"/>
      <c r="F12" s="9"/>
      <c r="G12" s="9"/>
      <c r="H12" s="9"/>
      <c r="I12" s="9"/>
      <c r="J12" s="9"/>
      <c r="K12" s="9"/>
      <c r="L12" s="11"/>
    </row>
    <row r="13" spans="2:14" ht="15.75" thickBot="1"/>
    <row r="14" spans="2:14">
      <c r="B14" s="2"/>
      <c r="C14" s="58" t="str">
        <f>IF(C11="No","Question 2:","")</f>
        <v/>
      </c>
      <c r="D14" s="3"/>
      <c r="E14" s="58" t="str">
        <f>IF(C11="No","Will the LSE actively manage the event?","")</f>
        <v/>
      </c>
      <c r="F14" s="3"/>
      <c r="G14" s="3"/>
      <c r="H14" s="3"/>
      <c r="I14" s="3"/>
      <c r="J14" s="3"/>
      <c r="K14" s="3"/>
      <c r="L14" s="4"/>
    </row>
    <row r="15" spans="2:14" ht="37.5" customHeight="1">
      <c r="B15" s="5"/>
      <c r="C15" s="6"/>
      <c r="D15" s="6"/>
      <c r="E15" s="132" t="str">
        <f>IF(C11="No","'Actively Manage' is taken to mean obligations beyond simply informing Students of the Event, including (but not limited to) administering ticketed events, hiring space provided by a third party, producing leaflets, brochures etc.","")</f>
        <v/>
      </c>
      <c r="F15" s="133"/>
      <c r="G15" s="133"/>
      <c r="H15" s="133"/>
      <c r="I15" s="133"/>
      <c r="J15" s="133"/>
      <c r="K15" s="133"/>
      <c r="L15" s="134"/>
    </row>
    <row r="16" spans="2:14">
      <c r="B16" s="5"/>
      <c r="C16" s="28"/>
      <c r="D16" s="6"/>
      <c r="E16" s="124" t="str">
        <f>IF(C16="Yes","Standard Rated VAT should be applied.",IF(C16="No","Proceed to Q3; Hit [TAB]",""))</f>
        <v/>
      </c>
      <c r="F16" s="145"/>
      <c r="G16" s="145"/>
      <c r="H16" s="145"/>
      <c r="I16" s="145"/>
      <c r="J16" s="145"/>
      <c r="K16" s="146"/>
      <c r="L16" s="7"/>
    </row>
    <row r="17" spans="2:12" ht="6" customHeight="1" thickBot="1">
      <c r="B17" s="8"/>
      <c r="C17" s="9"/>
      <c r="D17" s="9"/>
      <c r="E17" s="10"/>
      <c r="F17" s="9"/>
      <c r="G17" s="9"/>
      <c r="H17" s="9"/>
      <c r="I17" s="9"/>
      <c r="J17" s="9"/>
      <c r="K17" s="9"/>
      <c r="L17" s="11"/>
    </row>
    <row r="18" spans="2:12" ht="15.75" thickBot="1"/>
    <row r="19" spans="2:12" ht="15" customHeight="1">
      <c r="B19" s="2"/>
      <c r="C19" s="58" t="str">
        <f>IF(C16="No","Question 3:","")</f>
        <v/>
      </c>
      <c r="D19" s="3"/>
      <c r="E19" s="58" t="str">
        <f>IF(C16="No","Is the LSE supplying the Employer with a package that includes promotional materials, and/or catering?","")</f>
        <v/>
      </c>
      <c r="F19" s="3"/>
      <c r="G19" s="3"/>
      <c r="H19" s="3"/>
      <c r="I19" s="3"/>
      <c r="J19" s="3"/>
      <c r="K19" s="3"/>
      <c r="L19" s="4"/>
    </row>
    <row r="20" spans="2:12" ht="24" customHeight="1">
      <c r="B20" s="5"/>
      <c r="C20" s="6"/>
      <c r="D20" s="6"/>
      <c r="E20" s="77" t="str">
        <f>IF(C16="No","If catering or promotional materials have been agreed in isolation in a separate contract - proceed to questions 4.","")</f>
        <v/>
      </c>
      <c r="F20" s="6"/>
      <c r="G20" s="6"/>
      <c r="H20" s="6"/>
      <c r="I20" s="6"/>
      <c r="J20" s="6"/>
      <c r="K20" s="6"/>
      <c r="L20" s="7"/>
    </row>
    <row r="21" spans="2:12" ht="15" customHeight="1">
      <c r="B21" s="5"/>
      <c r="C21" s="28"/>
      <c r="D21" s="6"/>
      <c r="E21" s="124" t="str">
        <f>IF(C21="Yes","Standard Rated VAT to be applied. Standard rated supply of a package.",IF(C21="No","Proceed to Q4; Hit [TAB]",""))</f>
        <v/>
      </c>
      <c r="F21" s="145"/>
      <c r="G21" s="145"/>
      <c r="H21" s="145"/>
      <c r="I21" s="145"/>
      <c r="J21" s="145"/>
      <c r="K21" s="146"/>
      <c r="L21" s="7"/>
    </row>
    <row r="22" spans="2:12" ht="15" customHeight="1" thickBot="1">
      <c r="B22" s="8"/>
      <c r="C22" s="9"/>
      <c r="D22" s="9"/>
      <c r="E22" s="10"/>
      <c r="F22" s="9"/>
      <c r="G22" s="9"/>
      <c r="H22" s="9"/>
      <c r="I22" s="9"/>
      <c r="J22" s="9"/>
      <c r="K22" s="9"/>
      <c r="L22" s="11"/>
    </row>
    <row r="23" spans="2:12" ht="15" customHeight="1" thickBot="1">
      <c r="E23" s="1"/>
    </row>
    <row r="24" spans="2:12" ht="15" customHeight="1">
      <c r="B24" s="2"/>
      <c r="C24" s="58" t="str">
        <f>IF(C21="No","Question 4:","")</f>
        <v/>
      </c>
      <c r="D24" s="3"/>
      <c r="E24" s="58" t="str">
        <f>IF(C21="No","Is the LSE merely supplying the Employer use of space in a Not-Opted to tax building? ","")</f>
        <v/>
      </c>
      <c r="F24" s="3"/>
      <c r="G24" s="3"/>
      <c r="H24" s="3"/>
      <c r="I24" s="3"/>
      <c r="J24" s="3"/>
      <c r="K24" s="3"/>
      <c r="L24" s="4"/>
    </row>
    <row r="25" spans="2:12" ht="15" customHeight="1">
      <c r="B25" s="5"/>
      <c r="C25" s="6"/>
      <c r="D25" s="6"/>
      <c r="E25" s="60" t="str">
        <f>IF(C21="No","See below for list of Not-Opted to tax buildings.","")</f>
        <v/>
      </c>
      <c r="F25" s="6"/>
      <c r="G25" s="6"/>
      <c r="H25" s="6"/>
      <c r="I25" s="6"/>
      <c r="J25" s="6"/>
      <c r="K25" s="6"/>
      <c r="L25" s="7"/>
    </row>
    <row r="26" spans="2:12" ht="15" customHeight="1">
      <c r="B26" s="5"/>
      <c r="C26" s="6"/>
      <c r="D26" s="6"/>
      <c r="E26" s="60"/>
      <c r="F26" s="6"/>
      <c r="G26" s="6"/>
      <c r="H26" s="6"/>
      <c r="I26" s="6"/>
      <c r="J26" s="6"/>
      <c r="K26" s="6"/>
      <c r="L26" s="7"/>
    </row>
    <row r="27" spans="2:12" ht="18.75" customHeight="1">
      <c r="B27" s="5"/>
      <c r="C27" s="28"/>
      <c r="D27" s="6"/>
      <c r="E27" s="118" t="str">
        <f>IF(C27="Yes","No VAT on room hire. If catering and/ promotional materials are agreed separately - split the invoice so that only room hire is exempt. Standard rated VAT should be applied on all other supplies. ",IF(C27="No","Standard rated VAT should be applied on hiring of space and other ancillary services. Advertising materials can be Zero Rated if the Employer is a registered Charity. If applicable a Zero rated certificate from the charity will be required.",""))</f>
        <v/>
      </c>
      <c r="F27" s="135"/>
      <c r="G27" s="135"/>
      <c r="H27" s="135"/>
      <c r="I27" s="135"/>
      <c r="J27" s="135"/>
      <c r="K27" s="136"/>
      <c r="L27" s="7"/>
    </row>
    <row r="28" spans="2:12" ht="18.75" customHeight="1">
      <c r="B28" s="5"/>
      <c r="C28" s="6"/>
      <c r="D28" s="6"/>
      <c r="E28" s="137"/>
      <c r="F28" s="138"/>
      <c r="G28" s="138"/>
      <c r="H28" s="138"/>
      <c r="I28" s="138"/>
      <c r="J28" s="138"/>
      <c r="K28" s="139"/>
      <c r="L28" s="7"/>
    </row>
    <row r="29" spans="2:12" ht="18.75" customHeight="1">
      <c r="B29" s="5"/>
      <c r="C29" s="6"/>
      <c r="D29" s="6"/>
      <c r="E29" s="140"/>
      <c r="F29" s="141"/>
      <c r="G29" s="141"/>
      <c r="H29" s="141"/>
      <c r="I29" s="141"/>
      <c r="J29" s="141"/>
      <c r="K29" s="142"/>
      <c r="L29" s="7"/>
    </row>
    <row r="30" spans="2:12" ht="15" customHeight="1" thickBot="1">
      <c r="B30" s="8"/>
      <c r="C30" s="9"/>
      <c r="D30" s="9"/>
      <c r="E30" s="10"/>
      <c r="F30" s="9"/>
      <c r="G30" s="9"/>
      <c r="H30" s="9"/>
      <c r="I30" s="9"/>
      <c r="J30" s="9"/>
      <c r="K30" s="9"/>
      <c r="L30" s="11"/>
    </row>
    <row r="31" spans="2:12" ht="15" customHeight="1" thickBot="1">
      <c r="E31" s="1"/>
    </row>
    <row r="32" spans="2:12" ht="15" customHeight="1">
      <c r="B32" s="14"/>
      <c r="C32" s="15"/>
      <c r="D32" s="53" t="s">
        <v>290</v>
      </c>
      <c r="E32" s="15"/>
      <c r="F32" s="15"/>
      <c r="G32" s="15"/>
      <c r="H32" s="15"/>
      <c r="I32" s="15"/>
      <c r="J32" s="15"/>
      <c r="K32" s="15"/>
      <c r="L32" s="16"/>
    </row>
    <row r="33" spans="2:13" ht="15" customHeight="1">
      <c r="B33" s="17"/>
      <c r="C33" s="18"/>
      <c r="D33" s="116"/>
      <c r="E33" s="117"/>
      <c r="F33" s="117"/>
      <c r="G33" s="117"/>
      <c r="H33" s="117"/>
      <c r="I33" s="117"/>
      <c r="J33" s="117"/>
      <c r="K33" s="117"/>
      <c r="L33" s="19"/>
    </row>
    <row r="34" spans="2:13" ht="15" customHeight="1">
      <c r="B34" s="17"/>
      <c r="C34" s="18"/>
      <c r="D34" s="117"/>
      <c r="E34" s="117"/>
      <c r="F34" s="117"/>
      <c r="G34" s="117"/>
      <c r="H34" s="117"/>
      <c r="I34" s="117"/>
      <c r="J34" s="117"/>
      <c r="K34" s="117"/>
      <c r="L34" s="19"/>
    </row>
    <row r="35" spans="2:13" ht="15" customHeight="1">
      <c r="B35" s="17"/>
      <c r="C35" s="18"/>
      <c r="D35" s="117"/>
      <c r="E35" s="117"/>
      <c r="F35" s="117"/>
      <c r="G35" s="117"/>
      <c r="H35" s="117"/>
      <c r="I35" s="117"/>
      <c r="J35" s="117"/>
      <c r="K35" s="117"/>
      <c r="L35" s="19"/>
    </row>
    <row r="36" spans="2:13" ht="15" customHeight="1" thickBot="1">
      <c r="B36" s="20"/>
      <c r="C36" s="21"/>
      <c r="D36" s="21"/>
      <c r="E36" s="22"/>
      <c r="F36" s="21"/>
      <c r="G36" s="21"/>
      <c r="H36" s="21"/>
      <c r="I36" s="21"/>
      <c r="J36" s="21"/>
      <c r="K36" s="21"/>
      <c r="L36" s="23"/>
    </row>
    <row r="37" spans="2:13" ht="15" customHeight="1">
      <c r="E37" s="1"/>
    </row>
    <row r="38" spans="2:13" ht="10.5" customHeight="1"/>
    <row r="39" spans="2:13" ht="15.75">
      <c r="C39" t="s">
        <v>11</v>
      </c>
      <c r="E39" s="96" t="s">
        <v>12</v>
      </c>
      <c r="F39" s="97"/>
      <c r="G39" s="97"/>
      <c r="H39" s="97"/>
      <c r="I39" s="97"/>
      <c r="J39" s="97"/>
      <c r="K39" s="97"/>
    </row>
    <row r="40" spans="2:13">
      <c r="E40" s="97"/>
      <c r="F40" s="97"/>
      <c r="G40" s="97"/>
      <c r="H40" s="97"/>
      <c r="I40" s="97"/>
      <c r="J40" s="97"/>
      <c r="K40" s="97"/>
    </row>
    <row r="41" spans="2:13">
      <c r="C41" s="1" t="s">
        <v>9</v>
      </c>
    </row>
    <row r="43" spans="2:13">
      <c r="C43" s="1" t="s">
        <v>275</v>
      </c>
    </row>
    <row r="44" spans="2:13">
      <c r="B44" s="129" t="s">
        <v>276</v>
      </c>
      <c r="C44" s="129"/>
      <c r="D44" s="129"/>
      <c r="E44" s="129"/>
      <c r="F44" s="129"/>
      <c r="G44" s="129"/>
      <c r="H44" s="129"/>
      <c r="I44" s="129"/>
      <c r="J44" s="129"/>
      <c r="K44" s="129"/>
      <c r="L44" s="129"/>
      <c r="M44" s="129"/>
    </row>
    <row r="45" spans="2:13">
      <c r="B45" s="129"/>
      <c r="C45" s="129"/>
      <c r="D45" s="129"/>
      <c r="E45" s="129"/>
      <c r="F45" s="129"/>
      <c r="G45" s="129"/>
      <c r="H45" s="129"/>
      <c r="I45" s="129"/>
      <c r="J45" s="129"/>
      <c r="K45" s="129"/>
      <c r="L45" s="129"/>
      <c r="M45" s="129"/>
    </row>
    <row r="46" spans="2:13">
      <c r="B46" s="129"/>
      <c r="C46" s="129"/>
      <c r="D46" s="129"/>
      <c r="E46" s="129"/>
      <c r="F46" s="129"/>
      <c r="G46" s="129"/>
      <c r="H46" s="129"/>
      <c r="I46" s="129"/>
      <c r="J46" s="129"/>
      <c r="K46" s="129"/>
      <c r="L46" s="129"/>
      <c r="M46" s="129"/>
    </row>
    <row r="47" spans="2:13">
      <c r="B47" s="129"/>
      <c r="C47" s="129"/>
      <c r="D47" s="129"/>
      <c r="E47" s="129"/>
      <c r="F47" s="129"/>
      <c r="G47" s="129"/>
      <c r="H47" s="129"/>
      <c r="I47" s="129"/>
      <c r="J47" s="129"/>
      <c r="K47" s="129"/>
      <c r="L47" s="129"/>
      <c r="M47" s="129"/>
    </row>
    <row r="48" spans="2:13">
      <c r="B48" s="130" t="s">
        <v>277</v>
      </c>
      <c r="C48" s="97"/>
      <c r="D48" s="97"/>
      <c r="E48" s="97"/>
      <c r="F48" s="97"/>
      <c r="G48" s="97"/>
      <c r="H48" s="97"/>
      <c r="I48" s="97"/>
      <c r="J48" s="97"/>
      <c r="K48" s="97"/>
      <c r="L48" s="97"/>
      <c r="M48" s="97"/>
    </row>
    <row r="49" spans="2:13">
      <c r="B49" s="97"/>
      <c r="C49" s="97"/>
      <c r="D49" s="97"/>
      <c r="E49" s="97"/>
      <c r="F49" s="97"/>
      <c r="G49" s="97"/>
      <c r="H49" s="97"/>
      <c r="I49" s="97"/>
      <c r="J49" s="97"/>
      <c r="K49" s="97"/>
      <c r="L49" s="97"/>
      <c r="M49" s="97"/>
    </row>
    <row r="50" spans="2:13">
      <c r="B50" s="97"/>
      <c r="C50" s="97"/>
      <c r="D50" s="97"/>
      <c r="E50" s="97"/>
      <c r="F50" s="97"/>
      <c r="G50" s="97"/>
      <c r="H50" s="97"/>
      <c r="I50" s="97"/>
      <c r="J50" s="97"/>
      <c r="K50" s="97"/>
      <c r="L50" s="97"/>
      <c r="M50" s="97"/>
    </row>
    <row r="51" spans="2:13">
      <c r="B51" s="42"/>
      <c r="C51" s="42"/>
      <c r="D51" s="42"/>
      <c r="E51" s="42"/>
      <c r="F51" s="42"/>
      <c r="G51" s="42"/>
      <c r="H51" s="42"/>
      <c r="I51" s="42"/>
      <c r="J51" s="42"/>
      <c r="K51" s="42"/>
      <c r="L51" s="42"/>
      <c r="M51" s="42"/>
    </row>
    <row r="52" spans="2:13">
      <c r="B52" s="131" t="s">
        <v>278</v>
      </c>
      <c r="C52" s="97"/>
      <c r="D52" s="97"/>
      <c r="E52" s="97"/>
      <c r="F52" s="97"/>
      <c r="G52" s="97"/>
      <c r="H52" s="97"/>
      <c r="I52" s="97"/>
      <c r="J52" s="97"/>
      <c r="K52" s="97"/>
      <c r="L52" s="97"/>
      <c r="M52" s="97"/>
    </row>
    <row r="54" spans="2:13">
      <c r="B54" s="129" t="s">
        <v>279</v>
      </c>
      <c r="C54" s="129"/>
      <c r="D54" s="129"/>
      <c r="E54" s="129"/>
      <c r="F54" s="129"/>
      <c r="G54" s="129"/>
      <c r="H54" s="129"/>
      <c r="I54" s="129"/>
      <c r="J54" s="129"/>
      <c r="K54" s="129"/>
      <c r="L54" s="129"/>
      <c r="M54" s="129"/>
    </row>
    <row r="55" spans="2:13">
      <c r="B55" s="129"/>
      <c r="C55" s="129"/>
      <c r="D55" s="129"/>
      <c r="E55" s="129"/>
      <c r="F55" s="129"/>
      <c r="G55" s="129"/>
      <c r="H55" s="129"/>
      <c r="I55" s="129"/>
      <c r="J55" s="129"/>
      <c r="K55" s="129"/>
      <c r="L55" s="129"/>
      <c r="M55" s="129"/>
    </row>
    <row r="56" spans="2:13">
      <c r="B56" s="129"/>
      <c r="C56" s="129"/>
      <c r="D56" s="129"/>
      <c r="E56" s="129"/>
      <c r="F56" s="129"/>
      <c r="G56" s="129"/>
      <c r="H56" s="129"/>
      <c r="I56" s="129"/>
      <c r="J56" s="129"/>
      <c r="K56" s="129"/>
      <c r="L56" s="129"/>
      <c r="M56" s="129"/>
    </row>
    <row r="57" spans="2:13">
      <c r="C57" s="49" t="s">
        <v>280</v>
      </c>
    </row>
    <row r="58" spans="2:13">
      <c r="C58" s="49" t="s">
        <v>289</v>
      </c>
    </row>
    <row r="59" spans="2:13">
      <c r="C59" s="50" t="s">
        <v>281</v>
      </c>
    </row>
    <row r="60" spans="2:13">
      <c r="C60" s="50" t="s">
        <v>282</v>
      </c>
    </row>
    <row r="61" spans="2:13">
      <c r="C61" s="49" t="s">
        <v>283</v>
      </c>
    </row>
    <row r="62" spans="2:13">
      <c r="C62" s="50" t="s">
        <v>284</v>
      </c>
    </row>
    <row r="63" spans="2:13">
      <c r="C63" s="49" t="s">
        <v>285</v>
      </c>
    </row>
    <row r="64" spans="2:13">
      <c r="C64" s="50" t="s">
        <v>286</v>
      </c>
    </row>
  </sheetData>
  <sheetProtection password="8313" sheet="1" objects="1" scenarios="1"/>
  <mergeCells count="12">
    <mergeCell ref="E15:L15"/>
    <mergeCell ref="E27:K29"/>
    <mergeCell ref="E39:K40"/>
    <mergeCell ref="H2:J3"/>
    <mergeCell ref="C5:E5"/>
    <mergeCell ref="E16:K16"/>
    <mergeCell ref="E21:K21"/>
    <mergeCell ref="B44:M47"/>
    <mergeCell ref="B48:M50"/>
    <mergeCell ref="B52:M52"/>
    <mergeCell ref="B54:M56"/>
    <mergeCell ref="D33:K35"/>
  </mergeCells>
  <dataValidations count="2">
    <dataValidation type="list" allowBlank="1" showInputMessage="1" showErrorMessage="1" sqref="C17:D17 C16 C21 C22:D22 C23 C36:C38 C30:D30 C31 C27" xr:uid="{00000000-0002-0000-0700-000000000000}">
      <formula1>$N$8:$N$9</formula1>
    </dataValidation>
    <dataValidation type="list" allowBlank="1" showInputMessage="1" showErrorMessage="1" promptTitle="Step 1" prompt="Please select from the following options" sqref="C11:C12 D12" xr:uid="{00000000-0002-0000-0700-000001000000}">
      <formula1>$N$8:$N$10</formula1>
    </dataValidation>
  </dataValidations>
  <hyperlinks>
    <hyperlink ref="H2:J3" location="Menu!A1" display="Return to Main Menu" xr:uid="{00000000-0004-0000-0700-000000000000}"/>
  </hyperlinks>
  <pageMargins left="0.70866141732283472" right="0.70866141732283472" top="0.74803149606299213" bottom="0.74803149606299213" header="0.31496062992125984" footer="0.31496062992125984"/>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O61"/>
  <sheetViews>
    <sheetView workbookViewId="0">
      <selection activeCell="C11" sqref="C11"/>
    </sheetView>
  </sheetViews>
  <sheetFormatPr defaultRowHeight="15"/>
  <cols>
    <col min="1" max="1" width="0.42578125" customWidth="1"/>
    <col min="2" max="2" width="1.5703125" customWidth="1"/>
    <col min="3" max="3" width="11.5703125" customWidth="1"/>
    <col min="4" max="4" width="16.42578125" customWidth="1"/>
    <col min="5" max="7" width="11.5703125" customWidth="1"/>
    <col min="8" max="8" width="9.85546875" customWidth="1"/>
    <col min="9" max="10" width="15" customWidth="1"/>
    <col min="11" max="11" width="12.42578125" customWidth="1"/>
    <col min="12" max="12" width="13.5703125" customWidth="1"/>
    <col min="13" max="13" width="12.42578125" customWidth="1"/>
  </cols>
  <sheetData>
    <row r="1" spans="2:15" ht="9.75" customHeight="1" thickBot="1"/>
    <row r="2" spans="2:15" ht="16.5" customHeight="1">
      <c r="H2" s="90" t="s">
        <v>15</v>
      </c>
      <c r="I2" s="91"/>
      <c r="J2" s="92"/>
    </row>
    <row r="3" spans="2:15" ht="16.5" customHeight="1" thickBot="1">
      <c r="H3" s="93"/>
      <c r="I3" s="94"/>
      <c r="J3" s="95"/>
    </row>
    <row r="4" spans="2:15" s="1" customFormat="1" ht="33.75">
      <c r="C4" s="27" t="s">
        <v>22</v>
      </c>
      <c r="D4" s="26"/>
      <c r="E4" s="26"/>
      <c r="F4" s="26"/>
      <c r="G4" s="26"/>
    </row>
    <row r="5" spans="2:15" s="1" customFormat="1"/>
    <row r="6" spans="2:15" s="1" customFormat="1">
      <c r="C6" s="1" t="s">
        <v>8</v>
      </c>
    </row>
    <row r="7" spans="2:15" s="1" customFormat="1">
      <c r="C7" s="1" t="s">
        <v>7</v>
      </c>
    </row>
    <row r="8" spans="2:15" ht="15.75" thickBot="1">
      <c r="O8" s="24" t="s">
        <v>0</v>
      </c>
    </row>
    <row r="9" spans="2:15">
      <c r="B9" s="2"/>
      <c r="C9" s="3" t="s">
        <v>3</v>
      </c>
      <c r="D9" s="3"/>
      <c r="E9" s="3" t="s">
        <v>23</v>
      </c>
      <c r="F9" s="3"/>
      <c r="G9" s="3"/>
      <c r="H9" s="3"/>
      <c r="I9" s="3"/>
      <c r="J9" s="3"/>
      <c r="K9" s="3"/>
      <c r="L9" s="3"/>
      <c r="M9" s="4"/>
      <c r="O9" s="24" t="s">
        <v>1</v>
      </c>
    </row>
    <row r="10" spans="2:15">
      <c r="B10" s="5"/>
      <c r="C10" s="6"/>
      <c r="D10" s="6"/>
      <c r="E10" s="6"/>
      <c r="F10" s="6"/>
      <c r="G10" s="6"/>
      <c r="H10" s="6"/>
      <c r="I10" s="6"/>
      <c r="J10" s="6"/>
      <c r="K10" s="6"/>
      <c r="L10" s="6"/>
      <c r="M10" s="7"/>
      <c r="O10" s="24" t="s">
        <v>2</v>
      </c>
    </row>
    <row r="11" spans="2:15">
      <c r="B11" s="5"/>
      <c r="C11" s="28"/>
      <c r="D11" s="6"/>
      <c r="E11" s="107" t="str">
        <f>IF(C11="Yes","Select 1Finance VAT code: Z - Zero Rated. Customer to produce Certificate for Zero Rated relief from VAT on Advertising",IF(C11="Don't know","Seek advice from the Tax Team",IF(C11="No","Proceed to Q2; Hit [TAB]","")))</f>
        <v/>
      </c>
      <c r="F11" s="149"/>
      <c r="G11" s="149"/>
      <c r="H11" s="149"/>
      <c r="I11" s="149"/>
      <c r="J11" s="149"/>
      <c r="K11" s="150"/>
      <c r="L11" s="6"/>
      <c r="M11" s="7"/>
    </row>
    <row r="12" spans="2:15">
      <c r="B12" s="5"/>
      <c r="C12" s="6"/>
      <c r="D12" s="6"/>
      <c r="E12" s="151"/>
      <c r="F12" s="152"/>
      <c r="G12" s="152"/>
      <c r="H12" s="152"/>
      <c r="I12" s="152"/>
      <c r="J12" s="152"/>
      <c r="K12" s="153"/>
      <c r="L12" s="6"/>
      <c r="M12" s="7"/>
    </row>
    <row r="13" spans="2:15" ht="6.75" customHeight="1" thickBot="1">
      <c r="B13" s="8"/>
      <c r="C13" s="9"/>
      <c r="D13" s="9"/>
      <c r="E13" s="10"/>
      <c r="F13" s="9"/>
      <c r="G13" s="9"/>
      <c r="H13" s="9"/>
      <c r="I13" s="9"/>
      <c r="J13" s="9"/>
      <c r="K13" s="9"/>
      <c r="L13" s="9"/>
      <c r="M13" s="11"/>
    </row>
    <row r="14" spans="2:15" ht="15.75" thickBot="1"/>
    <row r="15" spans="2:15">
      <c r="B15" s="2"/>
      <c r="C15" s="3" t="str">
        <f>IF(C11="No","Question 2:","")</f>
        <v/>
      </c>
      <c r="D15" s="3"/>
      <c r="E15" s="3" t="str">
        <f>IF(C11="No","Is the supply to a commercial UK based Organisation?","")</f>
        <v/>
      </c>
      <c r="F15" s="3"/>
      <c r="G15" s="3"/>
      <c r="H15" s="3"/>
      <c r="I15" s="3"/>
      <c r="J15" s="3"/>
      <c r="K15" s="3"/>
      <c r="L15" s="3"/>
      <c r="M15" s="4"/>
    </row>
    <row r="16" spans="2:15">
      <c r="B16" s="5"/>
      <c r="C16" s="6"/>
      <c r="D16" s="6"/>
      <c r="E16" s="6"/>
      <c r="F16" s="6"/>
      <c r="G16" s="6"/>
      <c r="H16" s="6"/>
      <c r="I16" s="6"/>
      <c r="J16" s="6"/>
      <c r="K16" s="6"/>
      <c r="L16" s="6"/>
      <c r="M16" s="7"/>
    </row>
    <row r="17" spans="2:13">
      <c r="B17" s="5"/>
      <c r="C17" s="28"/>
      <c r="D17" s="6"/>
      <c r="E17" s="25" t="str">
        <f>IF(C17="Yes","Standard Rated VAT should be applied",IF(C17="No","Proceed to Q3; Hit [TAB]",IF(C17="Don't know","Seek advice from the Tax Team","")))</f>
        <v/>
      </c>
      <c r="F17" s="12"/>
      <c r="G17" s="12"/>
      <c r="H17" s="12"/>
      <c r="I17" s="12"/>
      <c r="J17" s="12"/>
      <c r="K17" s="13"/>
      <c r="L17" s="6"/>
      <c r="M17" s="7"/>
    </row>
    <row r="18" spans="2:13" ht="6" customHeight="1" thickBot="1">
      <c r="B18" s="8"/>
      <c r="C18" s="9"/>
      <c r="D18" s="9"/>
      <c r="E18" s="10"/>
      <c r="F18" s="9"/>
      <c r="G18" s="9"/>
      <c r="H18" s="9"/>
      <c r="I18" s="9"/>
      <c r="J18" s="9"/>
      <c r="K18" s="9"/>
      <c r="L18" s="9"/>
      <c r="M18" s="11"/>
    </row>
    <row r="19" spans="2:13" ht="15.75" thickBot="1"/>
    <row r="20" spans="2:13">
      <c r="B20" s="14"/>
      <c r="C20" s="15" t="str">
        <f>IF(C17="No","Question 3:","")</f>
        <v/>
      </c>
      <c r="D20" s="15"/>
      <c r="E20" s="15" t="str">
        <f>IF(C17="No","Is the supply to an Organisation based in another EU Country?","")</f>
        <v/>
      </c>
      <c r="F20" s="15"/>
      <c r="G20" s="15"/>
      <c r="H20" s="15"/>
      <c r="I20" s="15"/>
      <c r="J20" s="15"/>
      <c r="K20" s="15"/>
      <c r="L20" s="15"/>
      <c r="M20" s="16"/>
    </row>
    <row r="21" spans="2:13">
      <c r="B21" s="17"/>
      <c r="C21" s="18"/>
      <c r="D21" s="18"/>
      <c r="E21" s="18"/>
      <c r="F21" s="18"/>
      <c r="G21" s="18"/>
      <c r="H21" s="18"/>
      <c r="I21" s="18"/>
      <c r="J21" s="18"/>
      <c r="K21" s="18"/>
      <c r="L21" s="18"/>
      <c r="M21" s="19"/>
    </row>
    <row r="22" spans="2:13">
      <c r="B22" s="17"/>
      <c r="C22" s="28"/>
      <c r="D22" s="18"/>
      <c r="E22" s="107" t="str">
        <f>IF(C22="Yes","Obtain Customer's VAT Registration number (&amp;Validate on Europa Website). Select 1Finance VAT Code: EC Reverse Charge VAT.",IF(C22="No","Proceed to Q4; Hit [TAB]",""))</f>
        <v/>
      </c>
      <c r="F22" s="149"/>
      <c r="G22" s="149"/>
      <c r="H22" s="149"/>
      <c r="I22" s="149"/>
      <c r="J22" s="149"/>
      <c r="K22" s="149"/>
      <c r="L22" s="150"/>
      <c r="M22" s="19"/>
    </row>
    <row r="23" spans="2:13">
      <c r="B23" s="17"/>
      <c r="C23" s="18"/>
      <c r="D23" s="18"/>
      <c r="E23" s="151"/>
      <c r="F23" s="152"/>
      <c r="G23" s="152"/>
      <c r="H23" s="152"/>
      <c r="I23" s="152"/>
      <c r="J23" s="152"/>
      <c r="K23" s="152"/>
      <c r="L23" s="153"/>
      <c r="M23" s="19"/>
    </row>
    <row r="24" spans="2:13" ht="6" customHeight="1" thickBot="1">
      <c r="B24" s="20"/>
      <c r="C24" s="21"/>
      <c r="D24" s="21"/>
      <c r="E24" s="22"/>
      <c r="F24" s="21"/>
      <c r="G24" s="21"/>
      <c r="H24" s="21"/>
      <c r="I24" s="21"/>
      <c r="J24" s="21"/>
      <c r="K24" s="21"/>
      <c r="L24" s="21"/>
      <c r="M24" s="23"/>
    </row>
    <row r="25" spans="2:13" ht="15.75" thickBot="1"/>
    <row r="26" spans="2:13">
      <c r="B26" s="14"/>
      <c r="C26" s="15" t="str">
        <f>IF(C22="No","Question 4:","")</f>
        <v/>
      </c>
      <c r="D26" s="15"/>
      <c r="E26" s="15" t="str">
        <f>IF(C22="No","Is the supply to an Organisation based in a Country outside the EU?","")</f>
        <v/>
      </c>
      <c r="F26" s="15"/>
      <c r="G26" s="15"/>
      <c r="H26" s="15"/>
      <c r="I26" s="15"/>
      <c r="J26" s="15"/>
      <c r="K26" s="15"/>
      <c r="L26" s="15"/>
      <c r="M26" s="16"/>
    </row>
    <row r="27" spans="2:13">
      <c r="B27" s="17"/>
      <c r="C27" s="18"/>
      <c r="D27" s="18"/>
      <c r="E27" s="18"/>
      <c r="F27" s="18"/>
      <c r="G27" s="18"/>
      <c r="H27" s="18"/>
      <c r="I27" s="18"/>
      <c r="J27" s="18"/>
      <c r="K27" s="18"/>
      <c r="L27" s="18"/>
      <c r="M27" s="19"/>
    </row>
    <row r="28" spans="2:13">
      <c r="B28" s="17"/>
      <c r="C28" s="18"/>
      <c r="D28" s="18"/>
      <c r="E28" s="18"/>
      <c r="F28" s="18"/>
      <c r="G28" s="18"/>
      <c r="H28" s="18"/>
      <c r="I28" s="18"/>
      <c r="J28" s="18"/>
      <c r="K28" s="18"/>
      <c r="L28" s="18"/>
      <c r="M28" s="19"/>
    </row>
    <row r="29" spans="2:13" ht="15" customHeight="1">
      <c r="B29" s="17"/>
      <c r="C29" s="28"/>
      <c r="D29" s="18"/>
      <c r="E29" s="124" t="str">
        <f>IF(C29="Yes","Zero Rated VAT to be applied. International service, place of supply where the customer is based",IF(C29="No","Seek advice from the Tax Team",""))</f>
        <v/>
      </c>
      <c r="F29" s="147"/>
      <c r="G29" s="147"/>
      <c r="H29" s="147"/>
      <c r="I29" s="147"/>
      <c r="J29" s="147"/>
      <c r="K29" s="147"/>
      <c r="L29" s="148"/>
      <c r="M29" s="19"/>
    </row>
    <row r="30" spans="2:13" ht="9" customHeight="1" thickBot="1">
      <c r="B30" s="20"/>
      <c r="C30" s="21"/>
      <c r="D30" s="21"/>
      <c r="E30" s="21"/>
      <c r="F30" s="21"/>
      <c r="G30" s="21"/>
      <c r="H30" s="21"/>
      <c r="I30" s="21"/>
      <c r="J30" s="21"/>
      <c r="K30" s="21"/>
      <c r="L30" s="21"/>
      <c r="M30" s="23"/>
    </row>
    <row r="31" spans="2:13" ht="15.75" thickBot="1"/>
    <row r="32" spans="2:13">
      <c r="B32" s="14"/>
      <c r="C32" s="15"/>
      <c r="D32" s="53" t="s">
        <v>290</v>
      </c>
      <c r="E32" s="15"/>
      <c r="F32" s="15"/>
      <c r="G32" s="15"/>
      <c r="H32" s="15"/>
      <c r="I32" s="15"/>
      <c r="J32" s="15"/>
      <c r="K32" s="15"/>
      <c r="L32" s="15"/>
      <c r="M32" s="16"/>
    </row>
    <row r="33" spans="2:14">
      <c r="B33" s="17"/>
      <c r="C33" s="18"/>
      <c r="D33" s="116"/>
      <c r="E33" s="117"/>
      <c r="F33" s="117"/>
      <c r="G33" s="117"/>
      <c r="H33" s="117"/>
      <c r="I33" s="117"/>
      <c r="J33" s="117"/>
      <c r="K33" s="117"/>
      <c r="L33" s="18"/>
      <c r="M33" s="19"/>
    </row>
    <row r="34" spans="2:14">
      <c r="B34" s="17"/>
      <c r="C34" s="18"/>
      <c r="D34" s="117"/>
      <c r="E34" s="117"/>
      <c r="F34" s="117"/>
      <c r="G34" s="117"/>
      <c r="H34" s="117"/>
      <c r="I34" s="117"/>
      <c r="J34" s="117"/>
      <c r="K34" s="117"/>
      <c r="L34" s="18"/>
      <c r="M34" s="19"/>
    </row>
    <row r="35" spans="2:14">
      <c r="B35" s="17"/>
      <c r="C35" s="18"/>
      <c r="D35" s="117"/>
      <c r="E35" s="117"/>
      <c r="F35" s="117"/>
      <c r="G35" s="117"/>
      <c r="H35" s="117"/>
      <c r="I35" s="117"/>
      <c r="J35" s="117"/>
      <c r="K35" s="117"/>
      <c r="L35" s="18"/>
      <c r="M35" s="19"/>
    </row>
    <row r="36" spans="2:14" ht="15.75" thickBot="1">
      <c r="B36" s="20"/>
      <c r="C36" s="21"/>
      <c r="D36" s="21"/>
      <c r="E36" s="22"/>
      <c r="F36" s="21"/>
      <c r="G36" s="21"/>
      <c r="H36" s="21"/>
      <c r="I36" s="21"/>
      <c r="J36" s="21"/>
      <c r="K36" s="21"/>
      <c r="L36" s="21"/>
      <c r="M36" s="23"/>
    </row>
    <row r="38" spans="2:14">
      <c r="C38" s="1" t="s">
        <v>9</v>
      </c>
    </row>
    <row r="40" spans="2:14">
      <c r="D40" s="1" t="s">
        <v>275</v>
      </c>
    </row>
    <row r="41" spans="2:14">
      <c r="C41" s="129" t="s">
        <v>276</v>
      </c>
      <c r="D41" s="129"/>
      <c r="E41" s="129"/>
      <c r="F41" s="129"/>
      <c r="G41" s="129"/>
      <c r="H41" s="129"/>
      <c r="I41" s="129"/>
      <c r="J41" s="129"/>
      <c r="K41" s="129"/>
      <c r="L41" s="129"/>
      <c r="M41" s="129"/>
      <c r="N41" s="129"/>
    </row>
    <row r="42" spans="2:14">
      <c r="C42" s="129"/>
      <c r="D42" s="129"/>
      <c r="E42" s="129"/>
      <c r="F42" s="129"/>
      <c r="G42" s="129"/>
      <c r="H42" s="129"/>
      <c r="I42" s="129"/>
      <c r="J42" s="129"/>
      <c r="K42" s="129"/>
      <c r="L42" s="129"/>
      <c r="M42" s="129"/>
      <c r="N42" s="129"/>
    </row>
    <row r="43" spans="2:14">
      <c r="C43" s="129"/>
      <c r="D43" s="129"/>
      <c r="E43" s="129"/>
      <c r="F43" s="129"/>
      <c r="G43" s="129"/>
      <c r="H43" s="129"/>
      <c r="I43" s="129"/>
      <c r="J43" s="129"/>
      <c r="K43" s="129"/>
      <c r="L43" s="129"/>
      <c r="M43" s="129"/>
      <c r="N43" s="129"/>
    </row>
    <row r="44" spans="2:14">
      <c r="C44" s="129"/>
      <c r="D44" s="129"/>
      <c r="E44" s="129"/>
      <c r="F44" s="129"/>
      <c r="G44" s="129"/>
      <c r="H44" s="129"/>
      <c r="I44" s="129"/>
      <c r="J44" s="129"/>
      <c r="K44" s="129"/>
      <c r="L44" s="129"/>
      <c r="M44" s="129"/>
      <c r="N44" s="129"/>
    </row>
    <row r="45" spans="2:14">
      <c r="C45" s="130" t="s">
        <v>277</v>
      </c>
      <c r="D45" s="97"/>
      <c r="E45" s="97"/>
      <c r="F45" s="97"/>
      <c r="G45" s="97"/>
      <c r="H45" s="97"/>
      <c r="I45" s="97"/>
      <c r="J45" s="97"/>
      <c r="K45" s="97"/>
      <c r="L45" s="97"/>
      <c r="M45" s="97"/>
      <c r="N45" s="97"/>
    </row>
    <row r="46" spans="2:14">
      <c r="C46" s="97"/>
      <c r="D46" s="97"/>
      <c r="E46" s="97"/>
      <c r="F46" s="97"/>
      <c r="G46" s="97"/>
      <c r="H46" s="97"/>
      <c r="I46" s="97"/>
      <c r="J46" s="97"/>
      <c r="K46" s="97"/>
      <c r="L46" s="97"/>
      <c r="M46" s="97"/>
      <c r="N46" s="97"/>
    </row>
    <row r="47" spans="2:14">
      <c r="C47" s="97"/>
      <c r="D47" s="97"/>
      <c r="E47" s="97"/>
      <c r="F47" s="97"/>
      <c r="G47" s="97"/>
      <c r="H47" s="97"/>
      <c r="I47" s="97"/>
      <c r="J47" s="97"/>
      <c r="K47" s="97"/>
      <c r="L47" s="97"/>
      <c r="M47" s="97"/>
      <c r="N47" s="97"/>
    </row>
    <row r="48" spans="2:14">
      <c r="C48" s="42"/>
      <c r="D48" s="42"/>
      <c r="E48" s="42"/>
      <c r="F48" s="42"/>
      <c r="G48" s="42"/>
      <c r="H48" s="42"/>
      <c r="I48" s="42"/>
      <c r="J48" s="42"/>
      <c r="K48" s="42"/>
      <c r="L48" s="42"/>
      <c r="M48" s="42"/>
      <c r="N48" s="42"/>
    </row>
    <row r="49" spans="3:14">
      <c r="C49" s="131" t="s">
        <v>278</v>
      </c>
      <c r="D49" s="97"/>
      <c r="E49" s="97"/>
      <c r="F49" s="97"/>
      <c r="G49" s="97"/>
      <c r="H49" s="97"/>
      <c r="I49" s="97"/>
      <c r="J49" s="97"/>
      <c r="K49" s="97"/>
      <c r="L49" s="97"/>
      <c r="M49" s="97"/>
      <c r="N49" s="97"/>
    </row>
    <row r="51" spans="3:14">
      <c r="C51" s="129" t="s">
        <v>279</v>
      </c>
      <c r="D51" s="129"/>
      <c r="E51" s="129"/>
      <c r="F51" s="129"/>
      <c r="G51" s="129"/>
      <c r="H51" s="129"/>
      <c r="I51" s="129"/>
      <c r="J51" s="129"/>
      <c r="K51" s="129"/>
      <c r="L51" s="129"/>
      <c r="M51" s="129"/>
      <c r="N51" s="129"/>
    </row>
    <row r="52" spans="3:14">
      <c r="C52" s="129"/>
      <c r="D52" s="129"/>
      <c r="E52" s="129"/>
      <c r="F52" s="129"/>
      <c r="G52" s="129"/>
      <c r="H52" s="129"/>
      <c r="I52" s="129"/>
      <c r="J52" s="129"/>
      <c r="K52" s="129"/>
      <c r="L52" s="129"/>
      <c r="M52" s="129"/>
      <c r="N52" s="129"/>
    </row>
    <row r="53" spans="3:14">
      <c r="C53" s="129"/>
      <c r="D53" s="129"/>
      <c r="E53" s="129"/>
      <c r="F53" s="129"/>
      <c r="G53" s="129"/>
      <c r="H53" s="129"/>
      <c r="I53" s="129"/>
      <c r="J53" s="129"/>
      <c r="K53" s="129"/>
      <c r="L53" s="129"/>
      <c r="M53" s="129"/>
      <c r="N53" s="129"/>
    </row>
    <row r="54" spans="3:14">
      <c r="C54" s="49" t="s">
        <v>280</v>
      </c>
    </row>
    <row r="55" spans="3:14">
      <c r="C55" s="49" t="s">
        <v>289</v>
      </c>
    </row>
    <row r="56" spans="3:14">
      <c r="C56" s="50" t="s">
        <v>281</v>
      </c>
    </row>
    <row r="57" spans="3:14">
      <c r="C57" s="50" t="s">
        <v>282</v>
      </c>
    </row>
    <row r="58" spans="3:14">
      <c r="C58" s="49" t="s">
        <v>283</v>
      </c>
    </row>
    <row r="59" spans="3:14">
      <c r="C59" s="50" t="s">
        <v>284</v>
      </c>
    </row>
    <row r="60" spans="3:14">
      <c r="C60" s="49" t="s">
        <v>285</v>
      </c>
    </row>
    <row r="61" spans="3:14">
      <c r="C61" s="50" t="s">
        <v>286</v>
      </c>
    </row>
  </sheetData>
  <mergeCells count="9">
    <mergeCell ref="C41:N44"/>
    <mergeCell ref="C45:N47"/>
    <mergeCell ref="C49:N49"/>
    <mergeCell ref="C51:N53"/>
    <mergeCell ref="H2:J3"/>
    <mergeCell ref="E29:L29"/>
    <mergeCell ref="D33:K35"/>
    <mergeCell ref="E11:K12"/>
    <mergeCell ref="E22:L23"/>
  </mergeCells>
  <dataValidations count="4">
    <dataValidation type="list" allowBlank="1" showInputMessage="1" showErrorMessage="1" sqref="C18:D18 C29:C30 C22 C24:D25" xr:uid="{00000000-0002-0000-0800-000000000000}">
      <formula1>$O$8:$O$9</formula1>
    </dataValidation>
    <dataValidation type="list" allowBlank="1" showInputMessage="1" showErrorMessage="1" promptTitle="Step 1" prompt="Please select from the following options" sqref="C11 C13:D13" xr:uid="{00000000-0002-0000-0800-000001000000}">
      <formula1>$O$8:$O$10</formula1>
    </dataValidation>
    <dataValidation type="list" allowBlank="1" showInputMessage="1" showErrorMessage="1" sqref="C17" xr:uid="{00000000-0002-0000-0800-000002000000}">
      <formula1>$O$8:$O$10</formula1>
    </dataValidation>
    <dataValidation type="list" allowBlank="1" showInputMessage="1" showErrorMessage="1" sqref="C36" xr:uid="{00000000-0002-0000-0800-000003000000}">
      <formula1>$N$8:$N$9</formula1>
    </dataValidation>
  </dataValidations>
  <hyperlinks>
    <hyperlink ref="H2:J3" location="Menu!A1" display="Return to Main Menu" xr:uid="{00000000-0004-0000-0800-000000000000}"/>
  </hyperlinks>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Menu</vt:lpstr>
      <vt:lpstr>LSE Careers Services</vt:lpstr>
      <vt:lpstr>Hosted Events &amp; Conferences</vt:lpstr>
      <vt:lpstr>Room Hire - Conference &amp; Events</vt:lpstr>
      <vt:lpstr>Sponsorship of Event</vt:lpstr>
      <vt:lpstr>Annual Events - Students</vt:lpstr>
      <vt:lpstr>On Campus Promotion</vt:lpstr>
      <vt:lpstr>LSE Careers - Fairs etc</vt:lpstr>
      <vt:lpstr>Targeted Email</vt:lpstr>
      <vt:lpstr>Online Advertisements</vt:lpstr>
      <vt:lpstr>Consultancy</vt:lpstr>
      <vt:lpstr>Custom Programme</vt:lpstr>
      <vt:lpstr>Patronage</vt:lpstr>
      <vt:lpstr>Printing</vt:lpstr>
      <vt:lpstr>Sportsground</vt:lpstr>
      <vt:lpstr>Research</vt:lpstr>
      <vt:lpstr>Others</vt:lpstr>
    </vt:vector>
  </TitlesOfParts>
  <Company>London School of Economics and Political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London School of Economics and Political Science</dc:creator>
  <cp:lastModifiedBy>Glenn Ruane</cp:lastModifiedBy>
  <cp:lastPrinted>2015-10-07T09:40:44Z</cp:lastPrinted>
  <dcterms:created xsi:type="dcterms:W3CDTF">2014-01-06T14:28:10Z</dcterms:created>
  <dcterms:modified xsi:type="dcterms:W3CDTF">2023-02-13T15:07:55Z</dcterms:modified>
</cp:coreProperties>
</file>