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defaultThemeVersion="124226"/>
  <mc:AlternateContent xmlns:mc="http://schemas.openxmlformats.org/markup-compatibility/2006">
    <mc:Choice Requires="x15">
      <x15ac:absPath xmlns:x15ac="http://schemas.microsoft.com/office/spreadsheetml/2010/11/ac" url="https://lsecloud.sharepoint.com/sites/HR-Information-Systems/Shared Documents/General/Systems/Resource Link/Annual Leave/Excel Calculators/"/>
    </mc:Choice>
  </mc:AlternateContent>
  <xr:revisionPtr revIDLastSave="0" documentId="8_{CB682E1D-4DA3-4AB6-9E5D-63888189119B}" xr6:coauthVersionLast="47" xr6:coauthVersionMax="47" xr10:uidLastSave="{00000000-0000-0000-0000-000000000000}"/>
  <bookViews>
    <workbookView xWindow="-108" yWindow="-108" windowWidth="23256" windowHeight="12576" xr2:uid="{00000000-000D-0000-FFFF-FFFF00000000}"/>
  </bookViews>
  <sheets>
    <sheet name="Day Balance Calculator" sheetId="1" r:id="rId1"/>
    <sheet name="Closure Days" sheetId="2" state="hidden" r:id="rId2"/>
  </sheets>
  <definedNames>
    <definedName name="_xlnm.Print_Area" localSheetId="0">'Day Balance Calculator'!$A$2:$D$57</definedName>
    <definedName name="_xlnm.Print_Titles" localSheetId="0">'Day Balance Calculator'!$2:$2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6" i="1" l="1"/>
  <c r="B42" i="1"/>
  <c r="D42" i="1" s="1"/>
  <c r="D38" i="1"/>
  <c r="D39" i="1"/>
  <c r="D40" i="1"/>
  <c r="D41" i="1"/>
  <c r="D28" i="1"/>
  <c r="D32" i="1"/>
  <c r="D36" i="1"/>
  <c r="B27" i="1"/>
  <c r="D27" i="1" s="1"/>
  <c r="B28" i="1"/>
  <c r="B29" i="1"/>
  <c r="D29" i="1" s="1"/>
  <c r="B30" i="1"/>
  <c r="D30" i="1" s="1"/>
  <c r="B31" i="1"/>
  <c r="D31" i="1" s="1"/>
  <c r="B32" i="1"/>
  <c r="B33" i="1"/>
  <c r="D33" i="1" s="1"/>
  <c r="B34" i="1"/>
  <c r="D34" i="1" s="1"/>
  <c r="B35" i="1"/>
  <c r="D35" i="1" s="1"/>
  <c r="B36" i="1"/>
  <c r="B37" i="1"/>
  <c r="D37" i="1" s="1"/>
  <c r="B38" i="1"/>
  <c r="B39" i="1"/>
  <c r="B40" i="1"/>
  <c r="B41" i="1"/>
  <c r="A75" i="2"/>
  <c r="A99" i="2"/>
  <c r="A100" i="2"/>
  <c r="A95" i="2"/>
  <c r="A96" i="2"/>
  <c r="A97" i="2"/>
  <c r="A98" i="2"/>
  <c r="A94" i="2"/>
  <c r="A93" i="2"/>
  <c r="A92" i="2"/>
  <c r="A91" i="2"/>
  <c r="A90" i="2"/>
  <c r="A89" i="2"/>
  <c r="A88" i="2"/>
  <c r="A87" i="2"/>
  <c r="A86" i="2"/>
  <c r="A85" i="2"/>
  <c r="B19" i="1"/>
  <c r="A60" i="2"/>
  <c r="B20" i="1"/>
  <c r="B45" i="1" l="1"/>
  <c r="A58" i="2"/>
  <c r="A68" i="2" l="1"/>
  <c r="A69" i="2"/>
  <c r="A70" i="2"/>
  <c r="A71" i="2"/>
  <c r="A72" i="2"/>
  <c r="A73" i="2"/>
  <c r="A74" i="2"/>
  <c r="A76" i="2"/>
  <c r="A77" i="2"/>
  <c r="A78" i="2"/>
  <c r="A79" i="2"/>
  <c r="A80" i="2"/>
  <c r="A81" i="2"/>
  <c r="A82" i="2"/>
  <c r="A83" i="2"/>
  <c r="A84" i="2"/>
  <c r="A50" i="2"/>
  <c r="A51" i="2"/>
  <c r="A52" i="2"/>
  <c r="A53" i="2"/>
  <c r="A54" i="2"/>
  <c r="A55" i="2"/>
  <c r="A56" i="2"/>
  <c r="A57" i="2"/>
  <c r="A59" i="2"/>
  <c r="A61" i="2"/>
  <c r="A62" i="2"/>
  <c r="A63" i="2"/>
  <c r="A64" i="2"/>
  <c r="A65" i="2"/>
  <c r="A66" i="2"/>
  <c r="A6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3" i="2"/>
  <c r="A4" i="2"/>
  <c r="A5" i="2"/>
  <c r="A6" i="2"/>
  <c r="A7" i="2"/>
  <c r="A8" i="2"/>
  <c r="A9" i="2"/>
  <c r="A10" i="2"/>
  <c r="A11" i="2"/>
  <c r="A12" i="2"/>
  <c r="A13" i="2"/>
  <c r="A14" i="2"/>
  <c r="A15" i="2"/>
  <c r="A16" i="2"/>
  <c r="A17" i="2"/>
  <c r="A2" i="2"/>
  <c r="B21" i="1" l="1"/>
  <c r="B26" i="1"/>
  <c r="D26" i="1" s="1"/>
  <c r="A47" i="1"/>
  <c r="B48" i="1" l="1"/>
  <c r="B52" i="1" s="1"/>
  <c r="B53" i="1" s="1"/>
</calcChain>
</file>

<file path=xl/sharedStrings.xml><?xml version="1.0" encoding="utf-8"?>
<sst xmlns="http://schemas.openxmlformats.org/spreadsheetml/2006/main" count="58" uniqueCount="45">
  <si>
    <t>Annual Leave Calculator (full-time staff)</t>
  </si>
  <si>
    <t>v2.0</t>
  </si>
  <si>
    <t>Use this spreadsheet to:
  Calculate the holiday entitlement for full-time staff joining or leaving the School;
  Calculate the final salary annual leave adjustment for full-time staff who leave the School.</t>
  </si>
  <si>
    <t>Employee name</t>
  </si>
  <si>
    <t>Department / Institute / Division / Unit etc</t>
  </si>
  <si>
    <t>Choose employee's annual leave package (see note 1)</t>
  </si>
  <si>
    <t xml:space="preserve">Enter first day of employee's leave period </t>
  </si>
  <si>
    <t>Enter last day of employee's leave period</t>
  </si>
  <si>
    <t>Reference</t>
  </si>
  <si>
    <t>days</t>
  </si>
  <si>
    <t>Days worked in the year (out of 260*)</t>
  </si>
  <si>
    <t>Entitlement</t>
  </si>
  <si>
    <t xml:space="preserve">*260 is the working days in a standard year </t>
  </si>
  <si>
    <t>Deductions</t>
  </si>
  <si>
    <t>Closure Period / Bank Holiday</t>
  </si>
  <si>
    <t>Date</t>
  </si>
  <si>
    <t>Deduction</t>
  </si>
  <si>
    <t>New Year's Day Holiday</t>
  </si>
  <si>
    <t>Easter Closure Period 
(inc. Bank Holidays)</t>
  </si>
  <si>
    <t>May Bank Holiday</t>
  </si>
  <si>
    <t>Spring Bank Holiday</t>
  </si>
  <si>
    <t>Summer Bank Holiday</t>
  </si>
  <si>
    <t>Christmas Closure Period 
(inc. Bank Holidays)</t>
  </si>
  <si>
    <t>Employee Entitlement</t>
  </si>
  <si>
    <t>Taken (Deductions detailed above)</t>
  </si>
  <si>
    <t>Outstanding Balance</t>
  </si>
  <si>
    <t>Annual Leave Payment 
(Leavers only - see note 4)</t>
  </si>
  <si>
    <t>Annual leave taken</t>
  </si>
  <si>
    <t>Final salary adjustment:</t>
  </si>
  <si>
    <t>Final salary adjustment - hours equivalent, rounded to nearest half-hour in employee's favour (deduction if negative)</t>
  </si>
  <si>
    <t>hours</t>
  </si>
  <si>
    <t>Please see notes overleaf</t>
  </si>
  <si>
    <t>Notes:</t>
  </si>
  <si>
    <t>1) Most staff have the standard 25 days annual leave package. However some ex-CRA staff (in post on 31 July 2006) elected to retain their old leave package and work shorter hours during vacation time. See HR website or terms and conditions booklet for further details.</t>
  </si>
  <si>
    <t>2) Payment in lieu of holiday can only be made on the termination of employment from LSE (ie leave is carried forward where a transfer is made between departments).</t>
  </si>
  <si>
    <t>Changes log:</t>
  </si>
  <si>
    <t>Version Number</t>
  </si>
  <si>
    <t>Change made</t>
  </si>
  <si>
    <t>Column1</t>
  </si>
  <si>
    <t>Year</t>
  </si>
  <si>
    <t>Annual leave (full year entitlement) (see note 3)</t>
  </si>
  <si>
    <t>King's Coronation Day</t>
  </si>
  <si>
    <t>Standard terms (42 days)</t>
  </si>
  <si>
    <t>Ex-CRA terms (40 days)</t>
  </si>
  <si>
    <r>
      <rPr>
        <b/>
        <sz val="10"/>
        <rFont val="Arial"/>
        <family val="2"/>
      </rPr>
      <t>NOTE:</t>
    </r>
    <r>
      <rPr>
        <sz val="10"/>
        <rFont val="Arial"/>
        <family val="2"/>
      </rPr>
      <t>Core entitlements are therefore calculated pro-rata  on a base of 42 days for Standard Terms and 40 days for Ex-CRA terms.  The additional bank holiday is deducted as normal.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</si>
</sst>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F800]dddd\,\ mmmm\ dd\,\ yyyy"/>
  </numFmts>
  <fonts count="11" x14ac:knownFonts="1">
    <font>
      <sz val="10"/>
      <name val="Arial"/>
    </font>
    <font>
      <sz val="10"/>
      <name val="Arial"/>
      <family val="2"/>
    </font>
    <font>
      <b/>
      <sz val="10"/>
      <name val="Arial"/>
      <family val="2"/>
    </font>
    <font>
      <sz val="8"/>
      <name val="Arial"/>
      <family val="2"/>
    </font>
    <font>
      <sz val="10"/>
      <color rgb="FF595959"/>
      <name val="Arial"/>
      <family val="2"/>
    </font>
    <font>
      <sz val="10"/>
      <color rgb="FFFFFFFF"/>
      <name val="Arial"/>
      <family val="2"/>
    </font>
    <font>
      <sz val="10"/>
      <color theme="0"/>
      <name val="Arial"/>
      <family val="2"/>
    </font>
    <font>
      <b/>
      <sz val="10"/>
      <color rgb="FF595959"/>
      <name val="Arial"/>
      <family val="2"/>
    </font>
    <font>
      <b/>
      <sz val="10"/>
      <color rgb="FFFFFFFF"/>
      <name val="Arial"/>
      <family val="2"/>
    </font>
    <font>
      <sz val="10"/>
      <color rgb="FF333333"/>
      <name val="Verdana"/>
      <family val="2"/>
    </font>
    <font>
      <i/>
      <sz val="9"/>
      <color rgb="FF595959"/>
      <name val="Arial"/>
      <family val="2"/>
    </font>
  </fonts>
  <fills count="12">
    <fill>
      <patternFill patternType="none"/>
    </fill>
    <fill>
      <patternFill patternType="gray125"/>
    </fill>
    <fill>
      <patternFill patternType="solid">
        <fgColor indexed="49"/>
        <bgColor indexed="64"/>
      </patternFill>
    </fill>
    <fill>
      <patternFill patternType="solid">
        <fgColor indexed="22"/>
        <bgColor indexed="64"/>
      </patternFill>
    </fill>
    <fill>
      <patternFill patternType="solid">
        <fgColor theme="0"/>
        <bgColor indexed="64"/>
      </patternFill>
    </fill>
    <fill>
      <patternFill patternType="solid">
        <fgColor rgb="FFF8FBFC"/>
        <bgColor rgb="FFFFFFFF"/>
      </patternFill>
    </fill>
    <fill>
      <patternFill patternType="solid">
        <fgColor rgb="FFFFFFFF"/>
        <bgColor rgb="FFFFFFFF"/>
      </patternFill>
    </fill>
    <fill>
      <patternFill patternType="solid">
        <fgColor rgb="FF316886"/>
        <bgColor rgb="FFFFFFFF"/>
      </patternFill>
    </fill>
    <fill>
      <patternFill patternType="solid">
        <fgColor theme="9" tint="0.59999389629810485"/>
        <bgColor rgb="FFFFFFFF"/>
      </patternFill>
    </fill>
    <fill>
      <patternFill patternType="solid">
        <fgColor theme="9" tint="-0.249977111117893"/>
        <bgColor rgb="FFFFFFFF"/>
      </patternFill>
    </fill>
    <fill>
      <patternFill patternType="solid">
        <fgColor theme="6" tint="0.39997558519241921"/>
        <bgColor rgb="FFFFFFFF"/>
      </patternFill>
    </fill>
    <fill>
      <patternFill patternType="solid">
        <fgColor theme="6" tint="-0.249977111117893"/>
        <bgColor rgb="FFFFFFFF"/>
      </patternFill>
    </fill>
  </fills>
  <borders count="20">
    <border>
      <left/>
      <right/>
      <top/>
      <bottom/>
      <diagonal/>
    </border>
    <border>
      <left style="medium">
        <color indexed="64"/>
      </left>
      <right/>
      <top/>
      <bottom/>
      <diagonal/>
    </border>
    <border>
      <left/>
      <right style="medium">
        <color indexed="64"/>
      </right>
      <top/>
      <bottom/>
      <diagonal/>
    </border>
    <border>
      <left style="thin">
        <color rgb="FFEBEBEB"/>
      </left>
      <right style="thin">
        <color rgb="FFEBEBEB"/>
      </right>
      <top style="thin">
        <color rgb="FFEBEBEB"/>
      </top>
      <bottom style="thin">
        <color rgb="FFEBEBEB"/>
      </bottom>
      <diagonal/>
    </border>
    <border>
      <left style="thin">
        <color rgb="FF3877A6"/>
      </left>
      <right style="thin">
        <color rgb="FF3877A6"/>
      </right>
      <top style="thin">
        <color rgb="FF3877A6"/>
      </top>
      <bottom style="thin">
        <color rgb="FFA5A5B1"/>
      </bottom>
      <diagonal/>
    </border>
    <border>
      <left style="thin">
        <color rgb="FF3877A6"/>
      </left>
      <right/>
      <top style="thin">
        <color rgb="FF3877A6"/>
      </top>
      <bottom style="thin">
        <color rgb="FFA5A5B1"/>
      </bottom>
      <diagonal/>
    </border>
    <border>
      <left/>
      <right/>
      <top style="thin">
        <color rgb="FF3877A6"/>
      </top>
      <bottom style="thin">
        <color rgb="FFA5A5B1"/>
      </bottom>
      <diagonal/>
    </border>
    <border>
      <left/>
      <right style="thin">
        <color rgb="FF3877A6"/>
      </right>
      <top style="thin">
        <color rgb="FF3877A6"/>
      </top>
      <bottom style="thin">
        <color rgb="FFA5A5B1"/>
      </bottom>
      <diagonal/>
    </border>
    <border>
      <left style="thin">
        <color rgb="FFEBEBEB"/>
      </left>
      <right style="thin">
        <color rgb="FFEBEBEB"/>
      </right>
      <top style="thin">
        <color rgb="FFEBEBEB"/>
      </top>
      <bottom/>
      <diagonal/>
    </border>
    <border>
      <left style="thin">
        <color rgb="FFEBEBEB"/>
      </left>
      <right style="thin">
        <color rgb="FFEBEBEB"/>
      </right>
      <top/>
      <bottom/>
      <diagonal/>
    </border>
    <border>
      <left style="thin">
        <color rgb="FFEBEBEB"/>
      </left>
      <right style="thin">
        <color rgb="FFEBEBEB"/>
      </right>
      <top/>
      <bottom style="thin">
        <color rgb="FFEBEBEB"/>
      </bottom>
      <diagonal/>
    </border>
    <border>
      <left/>
      <right style="thin">
        <color rgb="FFEBEBEB"/>
      </right>
      <top style="thin">
        <color rgb="FFEBEBEB"/>
      </top>
      <bottom style="thin">
        <color rgb="FFEBEBEB"/>
      </bottom>
      <diagonal/>
    </border>
    <border>
      <left style="thin">
        <color rgb="FF3877A6"/>
      </left>
      <right/>
      <top style="thin">
        <color rgb="FF3877A6"/>
      </top>
      <bottom/>
      <diagonal/>
    </border>
    <border>
      <left/>
      <right/>
      <top style="thin">
        <color rgb="FF3877A6"/>
      </top>
      <bottom/>
      <diagonal/>
    </border>
    <border>
      <left/>
      <right style="thin">
        <color rgb="FF3877A6"/>
      </right>
      <top style="thin">
        <color rgb="FF3877A6"/>
      </top>
      <bottom/>
      <diagonal/>
    </border>
    <border>
      <left style="thin">
        <color rgb="FF3877A6"/>
      </left>
      <right style="thin">
        <color rgb="FF3877A6"/>
      </right>
      <top/>
      <bottom style="thin">
        <color rgb="FFA5A5B1"/>
      </bottom>
      <diagonal/>
    </border>
    <border>
      <left style="thin">
        <color rgb="FF3877A6"/>
      </left>
      <right/>
      <top style="thin">
        <color rgb="FFEBEBEB"/>
      </top>
      <bottom style="thin">
        <color rgb="FFEBEBEB"/>
      </bottom>
      <diagonal/>
    </border>
    <border>
      <left/>
      <right/>
      <top style="thin">
        <color rgb="FFEBEBEB"/>
      </top>
      <bottom style="thin">
        <color rgb="FFEBEBEB"/>
      </bottom>
      <diagonal/>
    </border>
    <border>
      <left/>
      <right style="thin">
        <color rgb="FFEBEBEB"/>
      </right>
      <top style="thin">
        <color rgb="FFEBEBEB"/>
      </top>
      <bottom/>
      <diagonal/>
    </border>
    <border>
      <left/>
      <right style="thin">
        <color rgb="FFEBEBEB"/>
      </right>
      <top/>
      <bottom/>
      <diagonal/>
    </border>
  </borders>
  <cellStyleXfs count="1">
    <xf numFmtId="0" fontId="0" fillId="0" borderId="0"/>
  </cellStyleXfs>
  <cellXfs count="72">
    <xf numFmtId="0" fontId="0" fillId="0" borderId="0" xfId="0"/>
    <xf numFmtId="2" fontId="0" fillId="0" borderId="0" xfId="0" applyNumberFormat="1"/>
    <xf numFmtId="0" fontId="0" fillId="3" borderId="0" xfId="0" applyFill="1"/>
    <xf numFmtId="0" fontId="2" fillId="3" borderId="0" xfId="0" applyFont="1" applyFill="1"/>
    <xf numFmtId="0" fontId="3" fillId="0" borderId="0" xfId="0" applyFont="1"/>
    <xf numFmtId="0" fontId="0" fillId="2" borderId="1" xfId="0" applyFill="1" applyBorder="1"/>
    <xf numFmtId="2" fontId="0" fillId="2" borderId="0" xfId="0" applyNumberFormat="1" applyFill="1"/>
    <xf numFmtId="0" fontId="0" fillId="2" borderId="2" xfId="0" applyFill="1" applyBorder="1"/>
    <xf numFmtId="0" fontId="0" fillId="2" borderId="0" xfId="0" applyFill="1"/>
    <xf numFmtId="0" fontId="0" fillId="4" borderId="0" xfId="0" applyFill="1"/>
    <xf numFmtId="0" fontId="2" fillId="4" borderId="0" xfId="0" applyFont="1" applyFill="1"/>
    <xf numFmtId="0" fontId="2" fillId="4" borderId="0" xfId="0" applyFont="1" applyFill="1" applyAlignment="1">
      <alignment horizontal="right"/>
    </xf>
    <xf numFmtId="49" fontId="4" fillId="6" borderId="3" xfId="0" applyNumberFormat="1" applyFont="1" applyFill="1" applyBorder="1" applyAlignment="1">
      <alignment horizontal="left"/>
    </xf>
    <xf numFmtId="49" fontId="5" fillId="7" borderId="4" xfId="0" applyNumberFormat="1" applyFont="1" applyFill="1" applyBorder="1" applyAlignment="1">
      <alignment horizontal="left"/>
    </xf>
    <xf numFmtId="49" fontId="6" fillId="7" borderId="4" xfId="0" applyNumberFormat="1" applyFont="1" applyFill="1" applyBorder="1" applyAlignment="1">
      <alignment horizontal="left"/>
    </xf>
    <xf numFmtId="164" fontId="4" fillId="5" borderId="0" xfId="0" applyNumberFormat="1" applyFont="1" applyFill="1" applyAlignment="1">
      <alignment horizontal="left"/>
    </xf>
    <xf numFmtId="2" fontId="1" fillId="4" borderId="0" xfId="0" applyNumberFormat="1" applyFont="1" applyFill="1"/>
    <xf numFmtId="49" fontId="7" fillId="6" borderId="3" xfId="0" applyNumberFormat="1" applyFont="1" applyFill="1" applyBorder="1" applyAlignment="1">
      <alignment horizontal="left"/>
    </xf>
    <xf numFmtId="0" fontId="4" fillId="6" borderId="3" xfId="0" applyFont="1" applyFill="1" applyBorder="1" applyAlignment="1">
      <alignment horizontal="left"/>
    </xf>
    <xf numFmtId="49" fontId="4" fillId="6" borderId="0" xfId="0" applyNumberFormat="1" applyFont="1" applyFill="1" applyAlignment="1">
      <alignment horizontal="left"/>
    </xf>
    <xf numFmtId="49" fontId="4" fillId="6" borderId="3" xfId="0" applyNumberFormat="1" applyFont="1" applyFill="1" applyBorder="1" applyAlignment="1">
      <alignment horizontal="center"/>
    </xf>
    <xf numFmtId="165" fontId="4" fillId="6" borderId="3" xfId="0" applyNumberFormat="1" applyFont="1" applyFill="1" applyBorder="1" applyAlignment="1">
      <alignment horizontal="center"/>
    </xf>
    <xf numFmtId="49" fontId="8" fillId="7" borderId="0" xfId="0" applyNumberFormat="1" applyFont="1" applyFill="1" applyAlignment="1">
      <alignment horizontal="center"/>
    </xf>
    <xf numFmtId="49" fontId="7" fillId="6" borderId="3" xfId="0" applyNumberFormat="1" applyFont="1" applyFill="1" applyBorder="1" applyAlignment="1">
      <alignment horizontal="right"/>
    </xf>
    <xf numFmtId="0" fontId="7" fillId="6" borderId="3" xfId="0" applyFont="1" applyFill="1" applyBorder="1" applyAlignment="1">
      <alignment horizontal="right"/>
    </xf>
    <xf numFmtId="49" fontId="1" fillId="6" borderId="3" xfId="0" applyNumberFormat="1" applyFont="1" applyFill="1" applyBorder="1" applyAlignment="1">
      <alignment horizontal="left"/>
    </xf>
    <xf numFmtId="0" fontId="1" fillId="6" borderId="3" xfId="0" applyFont="1" applyFill="1" applyBorder="1" applyAlignment="1">
      <alignment horizontal="left"/>
    </xf>
    <xf numFmtId="49" fontId="2" fillId="6" borderId="3" xfId="0" applyNumberFormat="1" applyFont="1" applyFill="1" applyBorder="1" applyAlignment="1">
      <alignment horizontal="right"/>
    </xf>
    <xf numFmtId="0" fontId="2" fillId="6" borderId="3" xfId="0" applyFont="1" applyFill="1" applyBorder="1" applyAlignment="1">
      <alignment horizontal="right"/>
    </xf>
    <xf numFmtId="1" fontId="7" fillId="6" borderId="3" xfId="0" applyNumberFormat="1" applyFont="1" applyFill="1" applyBorder="1" applyAlignment="1">
      <alignment horizontal="right"/>
    </xf>
    <xf numFmtId="49" fontId="4" fillId="6" borderId="3" xfId="0" applyNumberFormat="1" applyFont="1" applyFill="1" applyBorder="1" applyAlignment="1">
      <alignment horizontal="left" wrapText="1"/>
    </xf>
    <xf numFmtId="49" fontId="5" fillId="7" borderId="15" xfId="0" applyNumberFormat="1" applyFont="1" applyFill="1" applyBorder="1" applyAlignment="1">
      <alignment horizontal="left"/>
    </xf>
    <xf numFmtId="49" fontId="1" fillId="6" borderId="10" xfId="0" applyNumberFormat="1" applyFont="1" applyFill="1" applyBorder="1" applyAlignment="1">
      <alignment horizontal="left"/>
    </xf>
    <xf numFmtId="0" fontId="2" fillId="6" borderId="10" xfId="0" applyFont="1" applyFill="1" applyBorder="1" applyAlignment="1">
      <alignment horizontal="right"/>
    </xf>
    <xf numFmtId="0" fontId="2" fillId="8" borderId="3" xfId="0" applyFont="1" applyFill="1" applyBorder="1" applyAlignment="1">
      <alignment horizontal="right"/>
    </xf>
    <xf numFmtId="49" fontId="4" fillId="6" borderId="10" xfId="0" applyNumberFormat="1" applyFont="1" applyFill="1" applyBorder="1" applyAlignment="1">
      <alignment horizontal="left"/>
    </xf>
    <xf numFmtId="0" fontId="2" fillId="10" borderId="10" xfId="0" applyFont="1" applyFill="1" applyBorder="1" applyAlignment="1">
      <alignment horizontal="right"/>
    </xf>
    <xf numFmtId="165" fontId="0" fillId="0" borderId="0" xfId="0" applyNumberFormat="1"/>
    <xf numFmtId="1" fontId="0" fillId="0" borderId="0" xfId="0" applyNumberFormat="1"/>
    <xf numFmtId="1" fontId="4" fillId="6" borderId="3" xfId="0" applyNumberFormat="1" applyFont="1" applyFill="1" applyBorder="1" applyAlignment="1">
      <alignment horizontal="center"/>
    </xf>
    <xf numFmtId="14" fontId="9" fillId="0" borderId="0" xfId="0" applyNumberFormat="1" applyFont="1"/>
    <xf numFmtId="0" fontId="1" fillId="2" borderId="1" xfId="0" applyFont="1" applyFill="1" applyBorder="1"/>
    <xf numFmtId="0" fontId="2" fillId="8" borderId="3" xfId="0" applyFont="1" applyFill="1" applyBorder="1" applyAlignment="1" applyProtection="1">
      <alignment horizontal="right"/>
      <protection locked="0"/>
    </xf>
    <xf numFmtId="0" fontId="2" fillId="10" borderId="10" xfId="0" applyFont="1" applyFill="1" applyBorder="1" applyAlignment="1" applyProtection="1">
      <alignment horizontal="right"/>
      <protection locked="0"/>
    </xf>
    <xf numFmtId="0" fontId="7" fillId="6" borderId="0" xfId="0" applyFont="1" applyFill="1" applyAlignment="1">
      <alignment horizontal="right"/>
    </xf>
    <xf numFmtId="49" fontId="10" fillId="6" borderId="0" xfId="0" applyNumberFormat="1" applyFont="1" applyFill="1" applyAlignment="1">
      <alignment horizontal="left" vertical="top"/>
    </xf>
    <xf numFmtId="0" fontId="7" fillId="6" borderId="0" xfId="0" applyFont="1" applyFill="1" applyAlignment="1">
      <alignment horizontal="left"/>
    </xf>
    <xf numFmtId="2" fontId="7" fillId="6" borderId="3" xfId="0" applyNumberFormat="1" applyFont="1" applyFill="1" applyBorder="1" applyAlignment="1">
      <alignment horizontal="right"/>
    </xf>
    <xf numFmtId="0" fontId="0" fillId="4" borderId="0" xfId="0" applyFill="1" applyAlignment="1">
      <alignment horizontal="left" vertical="top"/>
    </xf>
    <xf numFmtId="165" fontId="8" fillId="7" borderId="12" xfId="0" applyNumberFormat="1" applyFont="1" applyFill="1" applyBorder="1" applyAlignment="1">
      <alignment horizontal="center"/>
    </xf>
    <xf numFmtId="165" fontId="8" fillId="7" borderId="13" xfId="0" applyNumberFormat="1" applyFont="1" applyFill="1" applyBorder="1" applyAlignment="1">
      <alignment horizontal="center"/>
    </xf>
    <xf numFmtId="165" fontId="8" fillId="7" borderId="14" xfId="0" applyNumberFormat="1" applyFont="1" applyFill="1" applyBorder="1" applyAlignment="1">
      <alignment horizontal="center"/>
    </xf>
    <xf numFmtId="165" fontId="8" fillId="9" borderId="0" xfId="0" applyNumberFormat="1" applyFont="1" applyFill="1" applyAlignment="1">
      <alignment horizontal="center"/>
    </xf>
    <xf numFmtId="49" fontId="4" fillId="6" borderId="0" xfId="0" applyNumberFormat="1" applyFont="1" applyFill="1" applyAlignment="1">
      <alignment horizontal="left" wrapText="1"/>
    </xf>
    <xf numFmtId="49" fontId="4" fillId="6" borderId="0" xfId="0" applyNumberFormat="1" applyFont="1" applyFill="1" applyAlignment="1">
      <alignment horizontal="left" vertical="top" wrapText="1"/>
    </xf>
    <xf numFmtId="165" fontId="8" fillId="11" borderId="0" xfId="0" applyNumberFormat="1" applyFont="1" applyFill="1" applyAlignment="1">
      <alignment horizontal="center" wrapText="1"/>
    </xf>
    <xf numFmtId="165" fontId="8" fillId="11" borderId="0" xfId="0" applyNumberFormat="1" applyFont="1" applyFill="1" applyAlignment="1">
      <alignment horizontal="center"/>
    </xf>
    <xf numFmtId="49" fontId="4" fillId="6" borderId="18" xfId="0" applyNumberFormat="1" applyFont="1" applyFill="1" applyBorder="1" applyAlignment="1">
      <alignment horizontal="center" vertical="center" wrapText="1"/>
    </xf>
    <xf numFmtId="49" fontId="4" fillId="6" borderId="19" xfId="0" applyNumberFormat="1" applyFont="1" applyFill="1" applyBorder="1" applyAlignment="1">
      <alignment horizontal="center" vertical="center" wrapText="1"/>
    </xf>
    <xf numFmtId="0" fontId="1" fillId="4" borderId="0" xfId="0" applyFont="1" applyFill="1" applyAlignment="1">
      <alignment horizontal="left" vertical="top" wrapText="1"/>
    </xf>
    <xf numFmtId="0" fontId="0" fillId="4" borderId="0" xfId="0" applyFill="1" applyAlignment="1">
      <alignment horizontal="left" vertical="top"/>
    </xf>
    <xf numFmtId="49" fontId="8" fillId="7" borderId="5" xfId="0" applyNumberFormat="1" applyFont="1" applyFill="1" applyBorder="1" applyAlignment="1">
      <alignment horizontal="center"/>
    </xf>
    <xf numFmtId="49" fontId="8" fillId="7" borderId="6" xfId="0" applyNumberFormat="1" applyFont="1" applyFill="1" applyBorder="1" applyAlignment="1">
      <alignment horizontal="center"/>
    </xf>
    <xf numFmtId="49" fontId="8" fillId="7" borderId="7" xfId="0" applyNumberFormat="1" applyFont="1" applyFill="1" applyBorder="1" applyAlignment="1">
      <alignment horizontal="center"/>
    </xf>
    <xf numFmtId="49" fontId="4" fillId="6" borderId="8" xfId="0" applyNumberFormat="1" applyFont="1" applyFill="1" applyBorder="1" applyAlignment="1">
      <alignment horizontal="center" vertical="center" wrapText="1"/>
    </xf>
    <xf numFmtId="49" fontId="4" fillId="6" borderId="9" xfId="0" applyNumberFormat="1" applyFont="1" applyFill="1" applyBorder="1" applyAlignment="1">
      <alignment horizontal="center" vertical="center"/>
    </xf>
    <xf numFmtId="49" fontId="4" fillId="6" borderId="10" xfId="0" applyNumberFormat="1" applyFont="1" applyFill="1" applyBorder="1" applyAlignment="1">
      <alignment horizontal="center" vertical="center"/>
    </xf>
    <xf numFmtId="164" fontId="4" fillId="5" borderId="3" xfId="0" applyNumberFormat="1" applyFont="1" applyFill="1" applyBorder="1" applyAlignment="1" applyProtection="1">
      <alignment horizontal="left"/>
      <protection locked="0"/>
    </xf>
    <xf numFmtId="165" fontId="4" fillId="5" borderId="16" xfId="0" applyNumberFormat="1" applyFont="1" applyFill="1" applyBorder="1" applyAlignment="1" applyProtection="1">
      <alignment horizontal="left"/>
      <protection locked="0"/>
    </xf>
    <xf numFmtId="165" fontId="4" fillId="5" borderId="17" xfId="0" applyNumberFormat="1" applyFont="1" applyFill="1" applyBorder="1" applyAlignment="1" applyProtection="1">
      <alignment horizontal="left"/>
      <protection locked="0"/>
    </xf>
    <xf numFmtId="165" fontId="4" fillId="5" borderId="11" xfId="0" applyNumberFormat="1" applyFont="1" applyFill="1" applyBorder="1" applyAlignment="1" applyProtection="1">
      <alignment horizontal="left"/>
      <protection locked="0"/>
    </xf>
    <xf numFmtId="0" fontId="2" fillId="6" borderId="3" xfId="0" applyNumberFormat="1" applyFont="1" applyFill="1" applyBorder="1" applyAlignment="1">
      <alignment horizontal="right"/>
    </xf>
  </cellXfs>
  <cellStyles count="1">
    <cellStyle name="Normal" xfId="0" builtinId="0"/>
  </cellStyles>
  <dxfs count="3">
    <dxf>
      <font>
        <b val="0"/>
        <i val="0"/>
        <strike val="0"/>
        <condense val="0"/>
        <extend val="0"/>
        <outline val="0"/>
        <shadow val="0"/>
        <u val="none"/>
        <vertAlign val="baseline"/>
        <sz val="10"/>
        <color rgb="FF595959"/>
        <name val="Arial"/>
        <scheme val="none"/>
      </font>
      <numFmt numFmtId="165" formatCode="[$-F800]dddd\,\ mmmm\ dd\,\ yyyy"/>
      <fill>
        <patternFill patternType="solid">
          <fgColor rgb="FFFFFFFF"/>
          <bgColor rgb="FFFFFFFF"/>
        </patternFill>
      </fill>
      <alignment horizontal="center" vertical="bottom" textRotation="0" wrapText="0" indent="0" justifyLastLine="0" shrinkToFit="0" readingOrder="0"/>
      <border diagonalUp="0" diagonalDown="0" outline="0">
        <left/>
        <right style="thin">
          <color rgb="FFEBEBEB"/>
        </right>
        <top style="thin">
          <color rgb="FFEBEBEB"/>
        </top>
        <bottom style="thin">
          <color rgb="FFEBEBEB"/>
        </bottom>
      </border>
    </dxf>
    <dxf>
      <numFmt numFmtId="1" formatCode="0"/>
    </dxf>
    <dxf>
      <numFmt numFmtId="1" formatCode="0"/>
    </dxf>
  </dxfs>
  <tableStyles count="0" defaultTableStyle="TableStyleMedium2" defaultPivotStyle="PivotStyleLight16"/>
  <colors>
    <mruColors>
      <color rgb="FF7EB5C8"/>
      <color rgb="FFCCFFCC"/>
      <color rgb="FFDCE6F1"/>
      <color rgb="FF97FF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85725</xdr:rowOff>
    </xdr:from>
    <xdr:to>
      <xdr:col>0</xdr:col>
      <xdr:colOff>1819275</xdr:colOff>
      <xdr:row>0</xdr:row>
      <xdr:rowOff>704850</xdr:rowOff>
    </xdr:to>
    <xdr:pic>
      <xdr:nvPicPr>
        <xdr:cNvPr id="3" name="Picture 2" descr="Inserted picture RelID: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33350" y="85725"/>
          <a:ext cx="1685925" cy="61912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D100" totalsRowShown="0">
  <tableColumns count="4">
    <tableColumn id="4" xr3:uid="{00000000-0010-0000-0000-000004000000}" name="Column1">
      <calculatedColumnFormula>CONCATENATE(B2,C2)</calculatedColumnFormula>
    </tableColumn>
    <tableColumn id="1" xr3:uid="{00000000-0010-0000-0000-000001000000}" name="Year" dataDxfId="2"/>
    <tableColumn id="2" xr3:uid="{00000000-0010-0000-0000-000002000000}" name="Reference" dataDxfId="1"/>
    <tableColumn id="3" xr3:uid="{00000000-0010-0000-0000-000003000000}" name="Dat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1"/>
  <sheetViews>
    <sheetView tabSelected="1" topLeftCell="A22" zoomScaleNormal="100" workbookViewId="0">
      <selection activeCell="E20" sqref="E20"/>
    </sheetView>
  </sheetViews>
  <sheetFormatPr defaultColWidth="8.88671875" defaultRowHeight="13.2" x14ac:dyDescent="0.25"/>
  <cols>
    <col min="1" max="1" width="53" customWidth="1"/>
    <col min="2" max="2" width="23.6640625" customWidth="1"/>
    <col min="3" max="3" width="16.77734375" hidden="1" customWidth="1"/>
    <col min="4" max="4" width="30.77734375" hidden="1" customWidth="1"/>
  </cols>
  <sheetData>
    <row r="1" spans="1:4" ht="67.5" customHeight="1" x14ac:dyDescent="0.25">
      <c r="A1" s="9"/>
      <c r="B1" s="40"/>
      <c r="C1" s="16"/>
      <c r="D1" s="9"/>
    </row>
    <row r="2" spans="1:4" x14ac:dyDescent="0.25">
      <c r="A2" s="10" t="s">
        <v>0</v>
      </c>
      <c r="B2" s="9"/>
      <c r="C2" s="9"/>
      <c r="D2" s="11" t="s">
        <v>1</v>
      </c>
    </row>
    <row r="3" spans="1:4" ht="12.75" customHeight="1" x14ac:dyDescent="0.25">
      <c r="A3" s="9"/>
      <c r="B3" s="9"/>
      <c r="C3" s="9"/>
      <c r="D3" s="9"/>
    </row>
    <row r="4" spans="1:4" x14ac:dyDescent="0.25">
      <c r="A4" s="59" t="s">
        <v>2</v>
      </c>
      <c r="B4" s="60"/>
      <c r="C4" s="60"/>
      <c r="D4" s="60"/>
    </row>
    <row r="5" spans="1:4" x14ac:dyDescent="0.25">
      <c r="A5" s="60"/>
      <c r="B5" s="60"/>
      <c r="C5" s="60"/>
      <c r="D5" s="60"/>
    </row>
    <row r="6" spans="1:4" x14ac:dyDescent="0.25">
      <c r="A6" s="60"/>
      <c r="B6" s="60"/>
      <c r="C6" s="60"/>
      <c r="D6" s="60"/>
    </row>
    <row r="7" spans="1:4" x14ac:dyDescent="0.25">
      <c r="A7" s="48"/>
      <c r="B7" s="48"/>
      <c r="C7" s="48"/>
      <c r="D7" s="48"/>
    </row>
    <row r="8" spans="1:4" ht="40.5" customHeight="1" x14ac:dyDescent="0.25">
      <c r="A8" s="59" t="s">
        <v>44</v>
      </c>
      <c r="B8" s="60"/>
      <c r="C8" s="60"/>
      <c r="D8" s="60"/>
    </row>
    <row r="9" spans="1:4" hidden="1" x14ac:dyDescent="0.25">
      <c r="A9" s="41" t="s">
        <v>42</v>
      </c>
      <c r="B9" s="6">
        <v>42</v>
      </c>
      <c r="C9" s="6"/>
      <c r="D9" s="7"/>
    </row>
    <row r="10" spans="1:4" hidden="1" x14ac:dyDescent="0.25">
      <c r="A10" s="41" t="s">
        <v>43</v>
      </c>
      <c r="B10" s="6">
        <v>40</v>
      </c>
      <c r="C10" s="6"/>
      <c r="D10" s="7"/>
    </row>
    <row r="11" spans="1:4" hidden="1" x14ac:dyDescent="0.25">
      <c r="A11" s="5"/>
      <c r="B11" s="8"/>
      <c r="C11" s="8"/>
      <c r="D11" s="7"/>
    </row>
    <row r="12" spans="1:4" x14ac:dyDescent="0.25">
      <c r="A12" s="13" t="s">
        <v>3</v>
      </c>
      <c r="B12" s="67"/>
      <c r="C12" s="67"/>
      <c r="D12" s="67"/>
    </row>
    <row r="13" spans="1:4" x14ac:dyDescent="0.25">
      <c r="A13" s="13" t="s">
        <v>4</v>
      </c>
      <c r="B13" s="67"/>
      <c r="C13" s="67"/>
      <c r="D13" s="67"/>
    </row>
    <row r="14" spans="1:4" x14ac:dyDescent="0.25">
      <c r="A14" s="14" t="s">
        <v>5</v>
      </c>
      <c r="B14" s="67" t="s">
        <v>42</v>
      </c>
      <c r="C14" s="67"/>
      <c r="D14" s="67"/>
    </row>
    <row r="15" spans="1:4" x14ac:dyDescent="0.25">
      <c r="A15" s="13" t="s">
        <v>6</v>
      </c>
      <c r="B15" s="68">
        <v>44927</v>
      </c>
      <c r="C15" s="69"/>
      <c r="D15" s="70"/>
    </row>
    <row r="16" spans="1:4" x14ac:dyDescent="0.25">
      <c r="A16" s="13" t="s">
        <v>7</v>
      </c>
      <c r="B16" s="68">
        <v>45291</v>
      </c>
      <c r="C16" s="69"/>
      <c r="D16" s="70"/>
    </row>
    <row r="17" spans="1:4" x14ac:dyDescent="0.25">
      <c r="A17" s="9"/>
      <c r="B17" s="9"/>
      <c r="C17" s="9"/>
      <c r="D17" s="15"/>
    </row>
    <row r="18" spans="1:4" x14ac:dyDescent="0.25">
      <c r="A18" s="61" t="s">
        <v>8</v>
      </c>
      <c r="B18" s="62"/>
      <c r="C18" s="62"/>
      <c r="D18" s="63"/>
    </row>
    <row r="19" spans="1:4" s="4" customFormat="1" ht="12" customHeight="1" x14ac:dyDescent="0.25">
      <c r="A19" s="12" t="s">
        <v>40</v>
      </c>
      <c r="B19" s="24">
        <f>IF(ISBLANK(B14),"",VLOOKUP(B14,A9:B10,2,FALSE))</f>
        <v>42</v>
      </c>
      <c r="C19" s="23"/>
      <c r="D19" s="17" t="s">
        <v>9</v>
      </c>
    </row>
    <row r="20" spans="1:4" s="4" customFormat="1" x14ac:dyDescent="0.25">
      <c r="A20" s="18" t="s">
        <v>10</v>
      </c>
      <c r="B20" s="29">
        <f>(IF(ISBLANK(B16),"",(NETWORKDAYS(B15,B16))))</f>
        <v>260</v>
      </c>
      <c r="C20" s="29"/>
      <c r="D20" s="17" t="s">
        <v>9</v>
      </c>
    </row>
    <row r="21" spans="1:4" s="4" customFormat="1" x14ac:dyDescent="0.25">
      <c r="A21" s="12" t="s">
        <v>11</v>
      </c>
      <c r="B21" s="47">
        <f>IF(ISBLANK(B14),"",IF(ISBLANK(B16),"",IF(CEILING(B19*(B20/260),0.5)&gt;B19,B19,CEILING(B19*(B20/260),0.5))))</f>
        <v>42</v>
      </c>
      <c r="C21" s="24"/>
      <c r="D21" s="17" t="s">
        <v>9</v>
      </c>
    </row>
    <row r="22" spans="1:4" s="4" customFormat="1" x14ac:dyDescent="0.25">
      <c r="A22" s="45" t="s">
        <v>12</v>
      </c>
      <c r="B22" s="44"/>
      <c r="C22" s="44"/>
      <c r="D22" s="46"/>
    </row>
    <row r="23" spans="1:4" s="4" customFormat="1" x14ac:dyDescent="0.25">
      <c r="A23" s="9"/>
      <c r="B23" s="9"/>
      <c r="C23" s="9"/>
      <c r="D23" s="15"/>
    </row>
    <row r="24" spans="1:4" s="4" customFormat="1" x14ac:dyDescent="0.25">
      <c r="A24" s="61" t="s">
        <v>13</v>
      </c>
      <c r="B24" s="62"/>
      <c r="C24" s="62"/>
      <c r="D24" s="63"/>
    </row>
    <row r="25" spans="1:4" s="4" customFormat="1" x14ac:dyDescent="0.25">
      <c r="A25" s="22" t="s">
        <v>14</v>
      </c>
      <c r="B25" s="22" t="s">
        <v>15</v>
      </c>
      <c r="C25" s="22"/>
      <c r="D25" s="22" t="s">
        <v>16</v>
      </c>
    </row>
    <row r="26" spans="1:4" s="4" customFormat="1" x14ac:dyDescent="0.25">
      <c r="A26" s="20" t="s">
        <v>17</v>
      </c>
      <c r="B26" s="21">
        <f>IFERROR(VLOOKUP(YEAR($B$15)&amp;C26,Table1[],4,FALSE),"Date not available")</f>
        <v>44928</v>
      </c>
      <c r="C26" s="39">
        <v>1</v>
      </c>
      <c r="D26" s="20" t="str">
        <f>IF(AND(B26&gt;=B$15,B26&lt;=B$16),"X","")</f>
        <v>X</v>
      </c>
    </row>
    <row r="27" spans="1:4" s="4" customFormat="1" x14ac:dyDescent="0.25">
      <c r="A27" s="64" t="s">
        <v>18</v>
      </c>
      <c r="B27" s="21">
        <f>IFERROR(VLOOKUP(YEAR($B$15)&amp;C27,Table1[],4,FALSE),"Date not available")</f>
        <v>45022</v>
      </c>
      <c r="C27" s="39">
        <v>2</v>
      </c>
      <c r="D27" s="20" t="str">
        <f t="shared" ref="D27:D42" si="0">IF(AND(B27&gt;=B$15,B27&lt;=B$16),"X","")</f>
        <v>X</v>
      </c>
    </row>
    <row r="28" spans="1:4" s="4" customFormat="1" x14ac:dyDescent="0.25">
      <c r="A28" s="65"/>
      <c r="B28" s="21">
        <f>IFERROR(VLOOKUP(YEAR($B$15)&amp;C28,Table1[],4,FALSE),"Date not available")</f>
        <v>45023</v>
      </c>
      <c r="C28" s="39">
        <v>3</v>
      </c>
      <c r="D28" s="20" t="str">
        <f t="shared" si="0"/>
        <v>X</v>
      </c>
    </row>
    <row r="29" spans="1:4" s="4" customFormat="1" x14ac:dyDescent="0.25">
      <c r="A29" s="65"/>
      <c r="B29" s="21">
        <f>IFERROR(VLOOKUP(YEAR($B$15)&amp;C29,Table1[],4,FALSE),"Date not available")</f>
        <v>45026</v>
      </c>
      <c r="C29" s="39">
        <v>4</v>
      </c>
      <c r="D29" s="20" t="str">
        <f t="shared" si="0"/>
        <v>X</v>
      </c>
    </row>
    <row r="30" spans="1:4" s="4" customFormat="1" x14ac:dyDescent="0.25">
      <c r="A30" s="65"/>
      <c r="B30" s="21">
        <f>IFERROR(VLOOKUP(YEAR($B$15)&amp;C30,Table1[],4,FALSE),"Date not available")</f>
        <v>45027</v>
      </c>
      <c r="C30" s="39">
        <v>5</v>
      </c>
      <c r="D30" s="20" t="str">
        <f t="shared" si="0"/>
        <v>X</v>
      </c>
    </row>
    <row r="31" spans="1:4" s="4" customFormat="1" x14ac:dyDescent="0.25">
      <c r="A31" s="66"/>
      <c r="B31" s="21">
        <f>IFERROR(VLOOKUP(YEAR($B$15)&amp;C31,Table1[],4,FALSE),"Date not available")</f>
        <v>45028</v>
      </c>
      <c r="C31" s="39">
        <v>6</v>
      </c>
      <c r="D31" s="20" t="str">
        <f t="shared" si="0"/>
        <v>X</v>
      </c>
    </row>
    <row r="32" spans="1:4" s="4" customFormat="1" x14ac:dyDescent="0.25">
      <c r="A32" s="20" t="s">
        <v>19</v>
      </c>
      <c r="B32" s="21">
        <f>IFERROR(VLOOKUP(YEAR($B$15)&amp;C32,Table1[],4,FALSE),"Date not available")</f>
        <v>45047</v>
      </c>
      <c r="C32" s="39">
        <v>7</v>
      </c>
      <c r="D32" s="20" t="str">
        <f t="shared" si="0"/>
        <v>X</v>
      </c>
    </row>
    <row r="33" spans="1:4" s="4" customFormat="1" x14ac:dyDescent="0.25">
      <c r="A33" s="20" t="s">
        <v>41</v>
      </c>
      <c r="B33" s="21">
        <f>IFERROR(VLOOKUP(YEAR($B$15)&amp;C33,Table1[],4,FALSE),"Date not available")</f>
        <v>45054</v>
      </c>
      <c r="C33" s="39">
        <v>8</v>
      </c>
      <c r="D33" s="20" t="str">
        <f t="shared" si="0"/>
        <v>X</v>
      </c>
    </row>
    <row r="34" spans="1:4" s="4" customFormat="1" x14ac:dyDescent="0.25">
      <c r="A34" s="20" t="s">
        <v>20</v>
      </c>
      <c r="B34" s="21">
        <f>IFERROR(VLOOKUP(YEAR($B$15)&amp;C34,Table1[],4,FALSE),"Date not available")</f>
        <v>45075</v>
      </c>
      <c r="C34" s="39">
        <v>9</v>
      </c>
      <c r="D34" s="20" t="str">
        <f t="shared" si="0"/>
        <v>X</v>
      </c>
    </row>
    <row r="35" spans="1:4" s="4" customFormat="1" ht="12.75" customHeight="1" x14ac:dyDescent="0.25">
      <c r="A35" s="20" t="s">
        <v>21</v>
      </c>
      <c r="B35" s="21">
        <f>IFERROR(VLOOKUP(YEAR($B$15)&amp;C35,Table1[],4,FALSE),"Date not available")</f>
        <v>45166</v>
      </c>
      <c r="C35" s="39">
        <v>10</v>
      </c>
      <c r="D35" s="20" t="str">
        <f t="shared" si="0"/>
        <v>X</v>
      </c>
    </row>
    <row r="36" spans="1:4" s="4" customFormat="1" ht="12.75" customHeight="1" x14ac:dyDescent="0.25">
      <c r="A36" s="57" t="s">
        <v>22</v>
      </c>
      <c r="B36" s="21">
        <f>IFERROR(VLOOKUP(YEAR($B$15)&amp;C36,Table1[],4,FALSE),"Date not available")</f>
        <v>45281</v>
      </c>
      <c r="C36" s="39">
        <v>11</v>
      </c>
      <c r="D36" s="20" t="str">
        <f t="shared" si="0"/>
        <v>X</v>
      </c>
    </row>
    <row r="37" spans="1:4" s="4" customFormat="1" x14ac:dyDescent="0.25">
      <c r="A37" s="58"/>
      <c r="B37" s="21">
        <f>IFERROR(VLOOKUP(YEAR($B$15)&amp;C37,Table1[],4,FALSE),"Date not available")</f>
        <v>45282</v>
      </c>
      <c r="C37" s="39">
        <v>12</v>
      </c>
      <c r="D37" s="20" t="str">
        <f t="shared" si="0"/>
        <v>X</v>
      </c>
    </row>
    <row r="38" spans="1:4" s="4" customFormat="1" ht="13.2" customHeight="1" x14ac:dyDescent="0.25">
      <c r="A38" s="58"/>
      <c r="B38" s="21">
        <f>IFERROR(VLOOKUP(YEAR($B$15)&amp;C38,Table1[],4,FALSE),"Date not available")</f>
        <v>45285</v>
      </c>
      <c r="C38" s="39">
        <v>13</v>
      </c>
      <c r="D38" s="20" t="str">
        <f t="shared" si="0"/>
        <v>X</v>
      </c>
    </row>
    <row r="39" spans="1:4" s="4" customFormat="1" x14ac:dyDescent="0.25">
      <c r="A39" s="58"/>
      <c r="B39" s="21">
        <f>IFERROR(VLOOKUP(YEAR($B$15)&amp;C39,Table1[],4,FALSE),"Date not available")</f>
        <v>45286</v>
      </c>
      <c r="C39" s="39">
        <v>14</v>
      </c>
      <c r="D39" s="20" t="str">
        <f t="shared" si="0"/>
        <v>X</v>
      </c>
    </row>
    <row r="40" spans="1:4" s="4" customFormat="1" x14ac:dyDescent="0.25">
      <c r="A40" s="58"/>
      <c r="B40" s="21">
        <f>IFERROR(VLOOKUP(YEAR($B$15)&amp;C40,Table1[],4,FALSE),"Date not available")</f>
        <v>45287</v>
      </c>
      <c r="C40" s="39">
        <v>15</v>
      </c>
      <c r="D40" s="20" t="str">
        <f t="shared" si="0"/>
        <v>X</v>
      </c>
    </row>
    <row r="41" spans="1:4" s="4" customFormat="1" x14ac:dyDescent="0.25">
      <c r="A41" s="58"/>
      <c r="B41" s="21">
        <f>IFERROR(VLOOKUP(YEAR($B$15)&amp;C41,Table1[],4,FALSE),"Date not available")</f>
        <v>45288</v>
      </c>
      <c r="C41" s="39">
        <v>16</v>
      </c>
      <c r="D41" s="20" t="str">
        <f t="shared" si="0"/>
        <v>X</v>
      </c>
    </row>
    <row r="42" spans="1:4" x14ac:dyDescent="0.25">
      <c r="A42" s="58"/>
      <c r="B42" s="21">
        <f>IFERROR(VLOOKUP(YEAR($B$15)&amp;C42,Table1[],4,FALSE),"Date not available")</f>
        <v>45289</v>
      </c>
      <c r="C42" s="39">
        <v>17</v>
      </c>
      <c r="D42" s="20" t="str">
        <f t="shared" si="0"/>
        <v>X</v>
      </c>
    </row>
    <row r="43" spans="1:4" x14ac:dyDescent="0.25">
      <c r="A43" s="9"/>
      <c r="B43" s="9"/>
      <c r="C43" s="9"/>
      <c r="D43" s="15"/>
    </row>
    <row r="44" spans="1:4" s="4" customFormat="1" x14ac:dyDescent="0.25">
      <c r="A44" s="52" t="s">
        <v>23</v>
      </c>
      <c r="B44" s="52"/>
      <c r="C44" s="52"/>
      <c r="D44" s="52"/>
    </row>
    <row r="45" spans="1:4" s="4" customFormat="1" x14ac:dyDescent="0.25">
      <c r="A45" s="32" t="s">
        <v>11</v>
      </c>
      <c r="B45" s="33">
        <f>IF(IF(ISBLANK(B14),"",IF(ISBLANK(B16),"",CEILING(B19*(B20/260),0.5)))&gt;43,43,IF(ISBLANK(B14),"",IF(ISBLANK(B16),"",CEILING(B19*(B20/260),0.5))))</f>
        <v>42</v>
      </c>
      <c r="C45" s="33"/>
      <c r="D45" s="32" t="s">
        <v>9</v>
      </c>
    </row>
    <row r="46" spans="1:4" x14ac:dyDescent="0.25">
      <c r="A46" s="25" t="s">
        <v>24</v>
      </c>
      <c r="B46" s="71">
        <f>COUNTIF(D26:XFD42,"X")</f>
        <v>17</v>
      </c>
      <c r="C46" s="27"/>
      <c r="D46" s="25" t="s">
        <v>9</v>
      </c>
    </row>
    <row r="47" spans="1:4" x14ac:dyDescent="0.25">
      <c r="A47" s="26" t="str">
        <f>CONCATENATE("Carry forward from ",YEAR(B15)-1)</f>
        <v>Carry forward from 2022</v>
      </c>
      <c r="B47" s="42">
        <v>0</v>
      </c>
      <c r="C47" s="34"/>
      <c r="D47" s="25" t="s">
        <v>9</v>
      </c>
    </row>
    <row r="48" spans="1:4" s="4" customFormat="1" x14ac:dyDescent="0.25">
      <c r="A48" s="26" t="s">
        <v>25</v>
      </c>
      <c r="B48" s="28">
        <f>IF(ISBLANK(B14),"",IF(ISBLANK(B16),"",(B45-B46+B47)))</f>
        <v>25</v>
      </c>
      <c r="C48" s="27"/>
      <c r="D48" s="26" t="s">
        <v>9</v>
      </c>
    </row>
    <row r="49" spans="1:8" ht="24.75" customHeight="1" x14ac:dyDescent="0.25">
      <c r="A49" s="9"/>
      <c r="B49" s="9"/>
      <c r="C49" s="9"/>
      <c r="D49" s="15"/>
      <c r="E49" s="1"/>
    </row>
    <row r="50" spans="1:8" ht="26.4" x14ac:dyDescent="0.25">
      <c r="A50" s="55" t="s">
        <v>26</v>
      </c>
      <c r="B50" s="56"/>
      <c r="C50" s="56"/>
      <c r="D50" s="56"/>
    </row>
    <row r="51" spans="1:8" x14ac:dyDescent="0.25">
      <c r="A51" s="35" t="s">
        <v>27</v>
      </c>
      <c r="B51" s="43">
        <v>7</v>
      </c>
      <c r="C51" s="36"/>
      <c r="D51" s="32" t="s">
        <v>9</v>
      </c>
    </row>
    <row r="52" spans="1:8" x14ac:dyDescent="0.25">
      <c r="A52" s="12" t="s">
        <v>28</v>
      </c>
      <c r="B52" s="28">
        <f>IF(ISBLANK(B14),"",IF(ISBLANK(B16),"",B48-B51))</f>
        <v>18</v>
      </c>
      <c r="C52" s="27"/>
      <c r="D52" s="25" t="s">
        <v>9</v>
      </c>
    </row>
    <row r="53" spans="1:8" ht="26.4" x14ac:dyDescent="0.25">
      <c r="A53" s="30" t="s">
        <v>29</v>
      </c>
      <c r="B53" s="28">
        <f>IF(ISBLANK(B14),"",IF(ISBLANK(B16),"",IF(B52&gt;=0,CEILING(B52*7,0.5),FLOOR(B52*7,-0.5))))</f>
        <v>126</v>
      </c>
      <c r="C53" s="28"/>
      <c r="D53" s="25" t="s">
        <v>30</v>
      </c>
    </row>
    <row r="54" spans="1:8" x14ac:dyDescent="0.25">
      <c r="A54" s="19"/>
      <c r="B54" s="19"/>
      <c r="C54" s="19"/>
      <c r="D54" s="19"/>
    </row>
    <row r="55" spans="1:8" x14ac:dyDescent="0.25">
      <c r="A55" s="49" t="s">
        <v>31</v>
      </c>
      <c r="B55" s="50"/>
      <c r="C55" s="50"/>
      <c r="D55" s="51"/>
    </row>
    <row r="56" spans="1:8" ht="37.5" customHeight="1" x14ac:dyDescent="0.25">
      <c r="A56" s="19" t="s">
        <v>32</v>
      </c>
      <c r="B56" s="19"/>
      <c r="C56" s="19"/>
      <c r="D56" s="19"/>
    </row>
    <row r="57" spans="1:8" ht="25.05" customHeight="1" x14ac:dyDescent="0.25">
      <c r="A57" s="54" t="s">
        <v>33</v>
      </c>
      <c r="B57" s="54"/>
      <c r="C57" s="54"/>
      <c r="D57" s="54"/>
    </row>
    <row r="58" spans="1:8" ht="39.6" x14ac:dyDescent="0.25">
      <c r="A58" s="53" t="s">
        <v>34</v>
      </c>
      <c r="B58" s="53"/>
      <c r="C58" s="53"/>
      <c r="D58" s="53"/>
      <c r="E58" s="2"/>
      <c r="F58" s="2"/>
      <c r="G58" s="2"/>
      <c r="H58" s="2"/>
    </row>
    <row r="59" spans="1:8" x14ac:dyDescent="0.25">
      <c r="A59" s="31" t="s">
        <v>35</v>
      </c>
      <c r="B59" s="31"/>
      <c r="C59" s="31"/>
      <c r="D59" s="31"/>
      <c r="E59" s="3"/>
      <c r="F59" s="3"/>
      <c r="G59" s="3"/>
      <c r="H59" s="3"/>
    </row>
    <row r="60" spans="1:8" x14ac:dyDescent="0.25">
      <c r="A60" s="13" t="s">
        <v>36</v>
      </c>
      <c r="B60" s="13"/>
      <c r="C60" s="13"/>
      <c r="D60" s="13" t="s">
        <v>37</v>
      </c>
      <c r="E60" s="2"/>
      <c r="F60" s="2"/>
      <c r="G60" s="2"/>
      <c r="H60" s="2"/>
    </row>
    <row r="61" spans="1:8" x14ac:dyDescent="0.25">
      <c r="A61" s="13" t="s">
        <v>1</v>
      </c>
      <c r="B61" s="13"/>
      <c r="C61" s="13"/>
      <c r="D61" s="13"/>
    </row>
  </sheetData>
  <sheetProtection selectLockedCells="1" selectUnlockedCells="1"/>
  <mergeCells count="11">
    <mergeCell ref="A36:A42"/>
    <mergeCell ref="A4:D6"/>
    <mergeCell ref="A18:D18"/>
    <mergeCell ref="A24:D24"/>
    <mergeCell ref="A27:A31"/>
    <mergeCell ref="B12:D12"/>
    <mergeCell ref="B13:D13"/>
    <mergeCell ref="B14:D14"/>
    <mergeCell ref="B15:D15"/>
    <mergeCell ref="B16:D16"/>
    <mergeCell ref="A8:D8"/>
  </mergeCells>
  <phoneticPr fontId="3" type="noConversion"/>
  <dataValidations xWindow="541" yWindow="478" count="8">
    <dataValidation allowBlank="1" showInputMessage="1" showErrorMessage="1" errorTitle="Date out of range" error="Retry and press [DELETE] to clear data._x000a__x000a_Enter a date in dd/mm/yy format between 01/01/20 and 31/12/20._x000a__x000a_[TAB] to next box." promptTitle="Start date of leave period" sqref="B15:D15" xr:uid="{00000000-0002-0000-0000-000002000000}"/>
    <dataValidation type="date" allowBlank="1" showInputMessage="1" showErrorMessage="1" errorTitle="Date out of range" error="Retry and press [DELETE] to clear data._x000a__x000a_Enter a date in dd/mm/yy format between 01/01/20 and 31/12/20._x000a__x000a_[TAB] to next box." promptTitle="End date of leave period" prompt="Enter the end date of the leave period (see note 3) using dd/mm/yy format._x000a__x000a_[TAB] to next box." sqref="B17:D17" xr:uid="{00000000-0002-0000-0000-000003000000}">
      <formula1>43831</formula1>
      <formula2>44196</formula2>
    </dataValidation>
    <dataValidation allowBlank="1" showInputMessage="1" promptTitle="Employee name" sqref="B12:D12" xr:uid="{00000000-0002-0000-0000-000004000000}"/>
    <dataValidation allowBlank="1" showInputMessage="1" showErrorMessage="1" promptTitle="Department" sqref="B13:D13" xr:uid="{00000000-0002-0000-0000-000005000000}"/>
    <dataValidation type="list" allowBlank="1" showInputMessage="1" showErrorMessage="1" errorTitle="Select from list." error="Press [DELETE] to clear cell. Click on the arrow to the right of the cell, and select as appropriate from the list using your mouse._x000a__x000a_[TAB] to next box." promptTitle="Holiday terms and conditions" prompt="This box defaults to the School's standard terms._x000a__x000a_Use arrow at right of cell to select alternative holiday terms and conditions for this employee. See note 1._x000a__x000a_[TAB] to next box." sqref="B14:D14" xr:uid="{00000000-0002-0000-0000-000006000000}">
      <formula1>$A$9:$A$10</formula1>
    </dataValidation>
    <dataValidation type="date" operator="lessThanOrEqual" allowBlank="1" showInputMessage="1" showErrorMessage="1" errorTitle="Date out of range" error="Retry and press [DELETE] to clear data._x000a__x000a_Enter a date in dd/mm/yy format between 01/01/20 and 31/12/20._x000a__x000a_[TAB] to next box." promptTitle="End date of leave period" sqref="B16:D16" xr:uid="{00000000-0002-0000-0000-000007000000}">
      <formula1>DATE(YEAR(B15),12,31)</formula1>
    </dataValidation>
    <dataValidation type="decimal" errorStyle="warning" allowBlank="1" showInputMessage="1" showErrorMessage="1" errorTitle="Leave taken outside range" error="Leave entered is outside range 0-30._x000a__x000a_Is this right? Click [YES] or else [NO] and re-enter." promptTitle="Leavers: Annual leave taken" prompt="Only complete this box when calculating a leaver's payment._x000a__x000a_Enter the annual leave taken this leave year._x000a_" sqref="B51:C51" xr:uid="{00000000-0002-0000-0000-000000000000}">
      <formula1>0</formula1>
      <formula2>30</formula2>
    </dataValidation>
    <dataValidation type="decimal" errorStyle="warning" allowBlank="1" showInputMessage="1" showErrorMessage="1" errorTitle="Carry forward is unusual" error="Is this right? Usually carry forwards are 0-5 days. However managers may agree a higher or negative carry forward when there are strong personal reasons or when this is in interests of School business." promptTitle="Carry forward" prompt="Enter the number of days carried forward from a previous leave year/period._x000a__x000a_[TAB] to next box." sqref="B47:C47" xr:uid="{00000000-0002-0000-0000-000001000000}">
      <formula1>0</formula1>
      <formula2>5</formula2>
    </dataValidation>
  </dataValidations>
  <pageMargins left="0.59055118110236227" right="0.59055118110236227" top="0.78740157480314965" bottom="0.78740157480314965" header="0" footer="0"/>
  <pageSetup fitToHeight="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00"/>
  <sheetViews>
    <sheetView topLeftCell="B57" workbookViewId="0">
      <selection activeCell="D75" sqref="D75"/>
    </sheetView>
  </sheetViews>
  <sheetFormatPr defaultRowHeight="13.2" x14ac:dyDescent="0.25"/>
  <cols>
    <col min="1" max="1" width="8.77734375" hidden="1" customWidth="1"/>
    <col min="3" max="3" width="12.44140625" customWidth="1"/>
    <col min="4" max="4" width="16.77734375" style="37" bestFit="1" customWidth="1"/>
  </cols>
  <sheetData>
    <row r="1" spans="1:4" x14ac:dyDescent="0.25">
      <c r="A1" t="s">
        <v>38</v>
      </c>
      <c r="B1" t="s">
        <v>39</v>
      </c>
      <c r="C1" t="s">
        <v>8</v>
      </c>
      <c r="D1" s="37" t="s">
        <v>15</v>
      </c>
    </row>
    <row r="2" spans="1:4" x14ac:dyDescent="0.25">
      <c r="A2" t="str">
        <f>CONCATENATE(B2,C2)</f>
        <v>20191</v>
      </c>
      <c r="B2" s="38">
        <v>2019</v>
      </c>
      <c r="C2" s="38">
        <v>1</v>
      </c>
      <c r="D2" s="37">
        <v>43466</v>
      </c>
    </row>
    <row r="3" spans="1:4" x14ac:dyDescent="0.25">
      <c r="A3" t="str">
        <f t="shared" ref="A3:A49" si="0">CONCATENATE(B3,C3)</f>
        <v>20192</v>
      </c>
      <c r="B3" s="38">
        <v>2019</v>
      </c>
      <c r="C3" s="38">
        <v>2</v>
      </c>
      <c r="D3" s="37">
        <v>43573</v>
      </c>
    </row>
    <row r="4" spans="1:4" x14ac:dyDescent="0.25">
      <c r="A4" t="str">
        <f t="shared" si="0"/>
        <v>20193</v>
      </c>
      <c r="B4" s="38">
        <v>2019</v>
      </c>
      <c r="C4" s="38">
        <v>3</v>
      </c>
      <c r="D4" s="37">
        <v>43574</v>
      </c>
    </row>
    <row r="5" spans="1:4" x14ac:dyDescent="0.25">
      <c r="A5" t="str">
        <f t="shared" si="0"/>
        <v>20194</v>
      </c>
      <c r="B5" s="38">
        <v>2019</v>
      </c>
      <c r="C5" s="38">
        <v>4</v>
      </c>
      <c r="D5" s="37">
        <v>43577</v>
      </c>
    </row>
    <row r="6" spans="1:4" x14ac:dyDescent="0.25">
      <c r="A6" t="str">
        <f t="shared" si="0"/>
        <v>20195</v>
      </c>
      <c r="B6" s="38">
        <v>2019</v>
      </c>
      <c r="C6" s="38">
        <v>5</v>
      </c>
      <c r="D6" s="37">
        <v>43578</v>
      </c>
    </row>
    <row r="7" spans="1:4" x14ac:dyDescent="0.25">
      <c r="A7" t="str">
        <f t="shared" si="0"/>
        <v>20196</v>
      </c>
      <c r="B7" s="38">
        <v>2019</v>
      </c>
      <c r="C7" s="38">
        <v>6</v>
      </c>
      <c r="D7" s="37">
        <v>43579</v>
      </c>
    </row>
    <row r="8" spans="1:4" x14ac:dyDescent="0.25">
      <c r="A8" t="str">
        <f t="shared" si="0"/>
        <v>20197</v>
      </c>
      <c r="B8" s="38">
        <v>2019</v>
      </c>
      <c r="C8" s="38">
        <v>7</v>
      </c>
      <c r="D8" s="37">
        <v>43591</v>
      </c>
    </row>
    <row r="9" spans="1:4" x14ac:dyDescent="0.25">
      <c r="A9" t="str">
        <f t="shared" si="0"/>
        <v>20198</v>
      </c>
      <c r="B9" s="38">
        <v>2019</v>
      </c>
      <c r="C9" s="38">
        <v>8</v>
      </c>
      <c r="D9" s="37">
        <v>43612</v>
      </c>
    </row>
    <row r="10" spans="1:4" x14ac:dyDescent="0.25">
      <c r="A10" t="str">
        <f t="shared" si="0"/>
        <v>20199</v>
      </c>
      <c r="B10" s="38">
        <v>2019</v>
      </c>
      <c r="C10" s="38">
        <v>9</v>
      </c>
      <c r="D10" s="37">
        <v>43703</v>
      </c>
    </row>
    <row r="11" spans="1:4" x14ac:dyDescent="0.25">
      <c r="A11" t="str">
        <f t="shared" si="0"/>
        <v>201910</v>
      </c>
      <c r="B11" s="38">
        <v>2019</v>
      </c>
      <c r="C11" s="38">
        <v>10</v>
      </c>
      <c r="D11" s="37">
        <v>43822</v>
      </c>
    </row>
    <row r="12" spans="1:4" x14ac:dyDescent="0.25">
      <c r="A12" t="str">
        <f t="shared" si="0"/>
        <v>201911</v>
      </c>
      <c r="B12" s="38">
        <v>2019</v>
      </c>
      <c r="C12" s="38">
        <v>11</v>
      </c>
      <c r="D12" s="37">
        <v>43823</v>
      </c>
    </row>
    <row r="13" spans="1:4" x14ac:dyDescent="0.25">
      <c r="A13" t="str">
        <f t="shared" si="0"/>
        <v>201912</v>
      </c>
      <c r="B13" s="38">
        <v>2019</v>
      </c>
      <c r="C13" s="38">
        <v>12</v>
      </c>
      <c r="D13" s="37">
        <v>43824</v>
      </c>
    </row>
    <row r="14" spans="1:4" x14ac:dyDescent="0.25">
      <c r="A14" t="str">
        <f t="shared" si="0"/>
        <v>201913</v>
      </c>
      <c r="B14" s="38">
        <v>2019</v>
      </c>
      <c r="C14" s="38">
        <v>13</v>
      </c>
      <c r="D14" s="37">
        <v>43825</v>
      </c>
    </row>
    <row r="15" spans="1:4" x14ac:dyDescent="0.25">
      <c r="A15" t="str">
        <f t="shared" si="0"/>
        <v>201914</v>
      </c>
      <c r="B15" s="38">
        <v>2019</v>
      </c>
      <c r="C15" s="38">
        <v>14</v>
      </c>
      <c r="D15" s="37">
        <v>43826</v>
      </c>
    </row>
    <row r="16" spans="1:4" x14ac:dyDescent="0.25">
      <c r="A16" t="str">
        <f t="shared" si="0"/>
        <v>201915</v>
      </c>
      <c r="B16" s="38">
        <v>2019</v>
      </c>
      <c r="C16" s="38">
        <v>15</v>
      </c>
      <c r="D16" s="37">
        <v>43829</v>
      </c>
    </row>
    <row r="17" spans="1:4" x14ac:dyDescent="0.25">
      <c r="A17" t="str">
        <f t="shared" si="0"/>
        <v>201916</v>
      </c>
      <c r="B17" s="38">
        <v>2019</v>
      </c>
      <c r="C17" s="38">
        <v>16</v>
      </c>
      <c r="D17" s="37">
        <v>43830</v>
      </c>
    </row>
    <row r="18" spans="1:4" x14ac:dyDescent="0.25">
      <c r="A18" t="str">
        <f t="shared" si="0"/>
        <v>20201</v>
      </c>
      <c r="B18" s="38">
        <v>2020</v>
      </c>
      <c r="C18" s="38">
        <v>1</v>
      </c>
      <c r="D18" s="37">
        <v>43831</v>
      </c>
    </row>
    <row r="19" spans="1:4" x14ac:dyDescent="0.25">
      <c r="A19" t="str">
        <f t="shared" si="0"/>
        <v>20202</v>
      </c>
      <c r="B19" s="38">
        <v>2020</v>
      </c>
      <c r="C19" s="38">
        <v>2</v>
      </c>
      <c r="D19" s="37">
        <v>43930</v>
      </c>
    </row>
    <row r="20" spans="1:4" x14ac:dyDescent="0.25">
      <c r="A20" t="str">
        <f t="shared" si="0"/>
        <v>20203</v>
      </c>
      <c r="B20" s="38">
        <v>2020</v>
      </c>
      <c r="C20" s="38">
        <v>3</v>
      </c>
      <c r="D20" s="37">
        <v>43931</v>
      </c>
    </row>
    <row r="21" spans="1:4" x14ac:dyDescent="0.25">
      <c r="A21" t="str">
        <f t="shared" si="0"/>
        <v>20204</v>
      </c>
      <c r="B21" s="38">
        <v>2020</v>
      </c>
      <c r="C21" s="38">
        <v>4</v>
      </c>
      <c r="D21" s="37">
        <v>43934</v>
      </c>
    </row>
    <row r="22" spans="1:4" x14ac:dyDescent="0.25">
      <c r="A22" t="str">
        <f t="shared" si="0"/>
        <v>20205</v>
      </c>
      <c r="B22" s="38">
        <v>2020</v>
      </c>
      <c r="C22" s="38">
        <v>5</v>
      </c>
      <c r="D22" s="37">
        <v>43935</v>
      </c>
    </row>
    <row r="23" spans="1:4" x14ac:dyDescent="0.25">
      <c r="A23" t="str">
        <f t="shared" si="0"/>
        <v>20206</v>
      </c>
      <c r="B23" s="38">
        <v>2020</v>
      </c>
      <c r="C23" s="38">
        <v>6</v>
      </c>
      <c r="D23" s="37">
        <v>43936</v>
      </c>
    </row>
    <row r="24" spans="1:4" x14ac:dyDescent="0.25">
      <c r="A24" t="str">
        <f t="shared" si="0"/>
        <v>20207</v>
      </c>
      <c r="B24" s="38">
        <v>2020</v>
      </c>
      <c r="C24" s="38">
        <v>7</v>
      </c>
      <c r="D24" s="37">
        <v>43959</v>
      </c>
    </row>
    <row r="25" spans="1:4" x14ac:dyDescent="0.25">
      <c r="A25" t="str">
        <f t="shared" si="0"/>
        <v>20208</v>
      </c>
      <c r="B25" s="38">
        <v>2020</v>
      </c>
      <c r="C25" s="38">
        <v>8</v>
      </c>
      <c r="D25" s="37">
        <v>43976</v>
      </c>
    </row>
    <row r="26" spans="1:4" x14ac:dyDescent="0.25">
      <c r="A26" t="str">
        <f t="shared" si="0"/>
        <v>20209</v>
      </c>
      <c r="B26" s="38">
        <v>2020</v>
      </c>
      <c r="C26" s="38">
        <v>9</v>
      </c>
      <c r="D26" s="37">
        <v>44074</v>
      </c>
    </row>
    <row r="27" spans="1:4" x14ac:dyDescent="0.25">
      <c r="A27" t="str">
        <f t="shared" si="0"/>
        <v>202010</v>
      </c>
      <c r="B27" s="38">
        <v>2020</v>
      </c>
      <c r="C27" s="38">
        <v>10</v>
      </c>
      <c r="D27" s="37">
        <v>44188</v>
      </c>
    </row>
    <row r="28" spans="1:4" x14ac:dyDescent="0.25">
      <c r="A28" t="str">
        <f t="shared" si="0"/>
        <v>202011</v>
      </c>
      <c r="B28" s="38">
        <v>2020</v>
      </c>
      <c r="C28" s="38">
        <v>11</v>
      </c>
      <c r="D28" s="37">
        <v>44189</v>
      </c>
    </row>
    <row r="29" spans="1:4" x14ac:dyDescent="0.25">
      <c r="A29" t="str">
        <f t="shared" si="0"/>
        <v>202012</v>
      </c>
      <c r="B29" s="38">
        <v>2020</v>
      </c>
      <c r="C29" s="38">
        <v>12</v>
      </c>
      <c r="D29" s="37">
        <v>44190</v>
      </c>
    </row>
    <row r="30" spans="1:4" x14ac:dyDescent="0.25">
      <c r="A30" t="str">
        <f t="shared" si="0"/>
        <v>202013</v>
      </c>
      <c r="B30" s="38">
        <v>2020</v>
      </c>
      <c r="C30" s="38">
        <v>13</v>
      </c>
      <c r="D30" s="37">
        <v>44193</v>
      </c>
    </row>
    <row r="31" spans="1:4" x14ac:dyDescent="0.25">
      <c r="A31" t="str">
        <f t="shared" si="0"/>
        <v>202014</v>
      </c>
      <c r="B31" s="38">
        <v>2020</v>
      </c>
      <c r="C31" s="38">
        <v>14</v>
      </c>
      <c r="D31" s="37">
        <v>44194</v>
      </c>
    </row>
    <row r="32" spans="1:4" x14ac:dyDescent="0.25">
      <c r="A32" t="str">
        <f t="shared" si="0"/>
        <v>202015</v>
      </c>
      <c r="B32" s="38">
        <v>2020</v>
      </c>
      <c r="C32" s="38">
        <v>15</v>
      </c>
      <c r="D32" s="37">
        <v>44195</v>
      </c>
    </row>
    <row r="33" spans="1:4" x14ac:dyDescent="0.25">
      <c r="A33" t="str">
        <f t="shared" si="0"/>
        <v>202016</v>
      </c>
      <c r="B33" s="38">
        <v>2020</v>
      </c>
      <c r="C33" s="38">
        <v>16</v>
      </c>
      <c r="D33" s="37">
        <v>44196</v>
      </c>
    </row>
    <row r="34" spans="1:4" x14ac:dyDescent="0.25">
      <c r="A34" t="str">
        <f t="shared" si="0"/>
        <v>20211</v>
      </c>
      <c r="B34" s="38">
        <v>2021</v>
      </c>
      <c r="C34" s="38">
        <v>1</v>
      </c>
      <c r="D34" s="37">
        <v>44197</v>
      </c>
    </row>
    <row r="35" spans="1:4" x14ac:dyDescent="0.25">
      <c r="A35" t="str">
        <f t="shared" si="0"/>
        <v>20212</v>
      </c>
      <c r="B35" s="38">
        <v>2021</v>
      </c>
      <c r="C35" s="38">
        <v>2</v>
      </c>
      <c r="D35" s="37">
        <v>44288</v>
      </c>
    </row>
    <row r="36" spans="1:4" x14ac:dyDescent="0.25">
      <c r="A36" t="str">
        <f t="shared" si="0"/>
        <v>20213</v>
      </c>
      <c r="B36" s="38">
        <v>2021</v>
      </c>
      <c r="C36" s="38">
        <v>3</v>
      </c>
      <c r="D36" s="37">
        <v>44291</v>
      </c>
    </row>
    <row r="37" spans="1:4" x14ac:dyDescent="0.25">
      <c r="A37" t="str">
        <f t="shared" si="0"/>
        <v>20214</v>
      </c>
      <c r="B37" s="38">
        <v>2021</v>
      </c>
      <c r="C37" s="38">
        <v>4</v>
      </c>
      <c r="D37" s="37">
        <v>44292</v>
      </c>
    </row>
    <row r="38" spans="1:4" x14ac:dyDescent="0.25">
      <c r="A38" t="str">
        <f t="shared" si="0"/>
        <v>20215</v>
      </c>
      <c r="B38" s="38">
        <v>2021</v>
      </c>
      <c r="C38" s="38">
        <v>5</v>
      </c>
      <c r="D38" s="37">
        <v>44293</v>
      </c>
    </row>
    <row r="39" spans="1:4" x14ac:dyDescent="0.25">
      <c r="A39" t="str">
        <f t="shared" si="0"/>
        <v>20216</v>
      </c>
      <c r="B39" s="38">
        <v>2021</v>
      </c>
      <c r="C39" s="38">
        <v>6</v>
      </c>
      <c r="D39" s="37">
        <v>44294</v>
      </c>
    </row>
    <row r="40" spans="1:4" x14ac:dyDescent="0.25">
      <c r="A40" t="str">
        <f t="shared" si="0"/>
        <v>20217</v>
      </c>
      <c r="B40" s="38">
        <v>2021</v>
      </c>
      <c r="C40" s="38">
        <v>7</v>
      </c>
      <c r="D40" s="37">
        <v>44319</v>
      </c>
    </row>
    <row r="41" spans="1:4" x14ac:dyDescent="0.25">
      <c r="A41" t="str">
        <f t="shared" si="0"/>
        <v>20218</v>
      </c>
      <c r="B41" s="38">
        <v>2021</v>
      </c>
      <c r="C41" s="38">
        <v>8</v>
      </c>
      <c r="D41" s="37">
        <v>44347</v>
      </c>
    </row>
    <row r="42" spans="1:4" x14ac:dyDescent="0.25">
      <c r="A42" t="str">
        <f t="shared" si="0"/>
        <v>20219</v>
      </c>
      <c r="B42" s="38">
        <v>2021</v>
      </c>
      <c r="C42" s="38">
        <v>9</v>
      </c>
      <c r="D42" s="37">
        <v>44438</v>
      </c>
    </row>
    <row r="43" spans="1:4" x14ac:dyDescent="0.25">
      <c r="A43" t="str">
        <f t="shared" si="0"/>
        <v>202110</v>
      </c>
      <c r="B43" s="38">
        <v>2021</v>
      </c>
      <c r="C43" s="38">
        <v>10</v>
      </c>
      <c r="D43" s="37">
        <v>44553</v>
      </c>
    </row>
    <row r="44" spans="1:4" x14ac:dyDescent="0.25">
      <c r="A44" t="str">
        <f t="shared" si="0"/>
        <v>202111</v>
      </c>
      <c r="B44" s="38">
        <v>2021</v>
      </c>
      <c r="C44" s="38">
        <v>11</v>
      </c>
      <c r="D44" s="37">
        <v>44554</v>
      </c>
    </row>
    <row r="45" spans="1:4" x14ac:dyDescent="0.25">
      <c r="A45" t="str">
        <f t="shared" si="0"/>
        <v>202112</v>
      </c>
      <c r="B45" s="38">
        <v>2021</v>
      </c>
      <c r="C45" s="38">
        <v>12</v>
      </c>
      <c r="D45" s="37">
        <v>44557</v>
      </c>
    </row>
    <row r="46" spans="1:4" x14ac:dyDescent="0.25">
      <c r="A46" t="str">
        <f t="shared" si="0"/>
        <v>202113</v>
      </c>
      <c r="B46" s="38">
        <v>2021</v>
      </c>
      <c r="C46" s="38">
        <v>13</v>
      </c>
      <c r="D46" s="37">
        <v>44558</v>
      </c>
    </row>
    <row r="47" spans="1:4" x14ac:dyDescent="0.25">
      <c r="A47" t="str">
        <f t="shared" si="0"/>
        <v>202114</v>
      </c>
      <c r="B47" s="38">
        <v>2021</v>
      </c>
      <c r="C47" s="38">
        <v>14</v>
      </c>
      <c r="D47" s="37">
        <v>44559</v>
      </c>
    </row>
    <row r="48" spans="1:4" x14ac:dyDescent="0.25">
      <c r="A48" t="str">
        <f t="shared" si="0"/>
        <v>202115</v>
      </c>
      <c r="B48" s="38">
        <v>2021</v>
      </c>
      <c r="C48" s="38">
        <v>15</v>
      </c>
      <c r="D48" s="37">
        <v>44560</v>
      </c>
    </row>
    <row r="49" spans="1:4" x14ac:dyDescent="0.25">
      <c r="A49" t="str">
        <f t="shared" si="0"/>
        <v>202116</v>
      </c>
      <c r="B49" s="38">
        <v>2021</v>
      </c>
      <c r="C49" s="38">
        <v>16</v>
      </c>
      <c r="D49" s="37">
        <v>44561</v>
      </c>
    </row>
    <row r="50" spans="1:4" x14ac:dyDescent="0.25">
      <c r="A50" t="str">
        <f t="shared" ref="A50:A67" si="1">CONCATENATE(B50,C50)</f>
        <v>20221</v>
      </c>
      <c r="B50" s="38">
        <v>2022</v>
      </c>
      <c r="C50" s="38">
        <v>1</v>
      </c>
      <c r="D50" s="37">
        <v>44564</v>
      </c>
    </row>
    <row r="51" spans="1:4" x14ac:dyDescent="0.25">
      <c r="A51" t="str">
        <f t="shared" si="1"/>
        <v>20222</v>
      </c>
      <c r="B51" s="38">
        <v>2022</v>
      </c>
      <c r="C51" s="38">
        <v>2</v>
      </c>
      <c r="D51" s="37">
        <v>44665</v>
      </c>
    </row>
    <row r="52" spans="1:4" x14ac:dyDescent="0.25">
      <c r="A52" t="str">
        <f t="shared" si="1"/>
        <v>20223</v>
      </c>
      <c r="B52" s="38">
        <v>2022</v>
      </c>
      <c r="C52" s="38">
        <v>3</v>
      </c>
      <c r="D52" s="37">
        <v>44666</v>
      </c>
    </row>
    <row r="53" spans="1:4" x14ac:dyDescent="0.25">
      <c r="A53" t="str">
        <f t="shared" si="1"/>
        <v>20224</v>
      </c>
      <c r="B53" s="38">
        <v>2022</v>
      </c>
      <c r="C53" s="38">
        <v>4</v>
      </c>
      <c r="D53" s="37">
        <v>44669</v>
      </c>
    </row>
    <row r="54" spans="1:4" x14ac:dyDescent="0.25">
      <c r="A54" t="str">
        <f t="shared" si="1"/>
        <v>20225</v>
      </c>
      <c r="B54" s="38">
        <v>2022</v>
      </c>
      <c r="C54" s="38">
        <v>5</v>
      </c>
      <c r="D54" s="37">
        <v>44670</v>
      </c>
    </row>
    <row r="55" spans="1:4" x14ac:dyDescent="0.25">
      <c r="A55" t="str">
        <f t="shared" si="1"/>
        <v>20226</v>
      </c>
      <c r="B55" s="38">
        <v>2022</v>
      </c>
      <c r="C55" s="38">
        <v>6</v>
      </c>
      <c r="D55" s="37">
        <v>44671</v>
      </c>
    </row>
    <row r="56" spans="1:4" x14ac:dyDescent="0.25">
      <c r="A56" t="str">
        <f t="shared" si="1"/>
        <v>20227</v>
      </c>
      <c r="B56" s="38">
        <v>2022</v>
      </c>
      <c r="C56" s="38">
        <v>7</v>
      </c>
      <c r="D56" s="37">
        <v>44683</v>
      </c>
    </row>
    <row r="57" spans="1:4" x14ac:dyDescent="0.25">
      <c r="A57" t="str">
        <f t="shared" si="1"/>
        <v>20228</v>
      </c>
      <c r="B57" s="38">
        <v>2022</v>
      </c>
      <c r="C57" s="38">
        <v>8</v>
      </c>
      <c r="D57" s="37">
        <v>44714</v>
      </c>
    </row>
    <row r="58" spans="1:4" x14ac:dyDescent="0.25">
      <c r="A58" t="str">
        <f>CONCATENATE(B58,C58)</f>
        <v>20229</v>
      </c>
      <c r="B58" s="38">
        <v>2022</v>
      </c>
      <c r="C58" s="38">
        <v>9</v>
      </c>
      <c r="D58" s="37">
        <v>44715</v>
      </c>
    </row>
    <row r="59" spans="1:4" x14ac:dyDescent="0.25">
      <c r="A59" t="str">
        <f t="shared" si="1"/>
        <v>202210</v>
      </c>
      <c r="B59" s="38">
        <v>2022</v>
      </c>
      <c r="C59" s="38">
        <v>10</v>
      </c>
      <c r="D59" s="37">
        <v>44802</v>
      </c>
    </row>
    <row r="60" spans="1:4" x14ac:dyDescent="0.25">
      <c r="A60" t="str">
        <f>CONCATENATE(B60,C60)</f>
        <v>202211</v>
      </c>
      <c r="B60" s="38">
        <v>2022</v>
      </c>
      <c r="C60" s="38">
        <v>11</v>
      </c>
      <c r="D60" s="37">
        <v>44823</v>
      </c>
    </row>
    <row r="61" spans="1:4" x14ac:dyDescent="0.25">
      <c r="A61" t="str">
        <f t="shared" si="1"/>
        <v>202212</v>
      </c>
      <c r="B61" s="38">
        <v>2022</v>
      </c>
      <c r="C61" s="38">
        <v>12</v>
      </c>
      <c r="D61" s="37">
        <v>44917</v>
      </c>
    </row>
    <row r="62" spans="1:4" x14ac:dyDescent="0.25">
      <c r="A62" t="str">
        <f t="shared" si="1"/>
        <v>202213</v>
      </c>
      <c r="B62" s="38">
        <v>2022</v>
      </c>
      <c r="C62" s="38">
        <v>13</v>
      </c>
      <c r="D62" s="37">
        <v>44918</v>
      </c>
    </row>
    <row r="63" spans="1:4" x14ac:dyDescent="0.25">
      <c r="A63" t="str">
        <f t="shared" si="1"/>
        <v>202214</v>
      </c>
      <c r="B63" s="38">
        <v>2022</v>
      </c>
      <c r="C63" s="38">
        <v>14</v>
      </c>
      <c r="D63" s="37">
        <v>44921</v>
      </c>
    </row>
    <row r="64" spans="1:4" x14ac:dyDescent="0.25">
      <c r="A64" t="str">
        <f t="shared" si="1"/>
        <v>202215</v>
      </c>
      <c r="B64" s="38">
        <v>2022</v>
      </c>
      <c r="C64" s="38">
        <v>15</v>
      </c>
      <c r="D64" s="37">
        <v>44922</v>
      </c>
    </row>
    <row r="65" spans="1:4" x14ac:dyDescent="0.25">
      <c r="A65" t="str">
        <f t="shared" si="1"/>
        <v>202216</v>
      </c>
      <c r="B65" s="38">
        <v>2022</v>
      </c>
      <c r="C65" s="38">
        <v>16</v>
      </c>
      <c r="D65" s="37">
        <v>44923</v>
      </c>
    </row>
    <row r="66" spans="1:4" x14ac:dyDescent="0.25">
      <c r="A66" t="str">
        <f t="shared" si="1"/>
        <v>202217</v>
      </c>
      <c r="B66" s="38">
        <v>2022</v>
      </c>
      <c r="C66" s="38">
        <v>17</v>
      </c>
      <c r="D66" s="37">
        <v>44924</v>
      </c>
    </row>
    <row r="67" spans="1:4" x14ac:dyDescent="0.25">
      <c r="A67" t="str">
        <f t="shared" si="1"/>
        <v>202218</v>
      </c>
      <c r="B67" s="38">
        <v>2022</v>
      </c>
      <c r="C67" s="38">
        <v>18</v>
      </c>
      <c r="D67" s="37">
        <v>44925</v>
      </c>
    </row>
    <row r="68" spans="1:4" x14ac:dyDescent="0.25">
      <c r="A68" t="str">
        <f t="shared" ref="A68:A84" si="2">CONCATENATE(B68,C68)</f>
        <v>20231</v>
      </c>
      <c r="B68" s="38">
        <v>2023</v>
      </c>
      <c r="C68" s="38">
        <v>1</v>
      </c>
      <c r="D68" s="37">
        <v>44928</v>
      </c>
    </row>
    <row r="69" spans="1:4" x14ac:dyDescent="0.25">
      <c r="A69" t="str">
        <f t="shared" si="2"/>
        <v>20232</v>
      </c>
      <c r="B69" s="38">
        <v>2023</v>
      </c>
      <c r="C69" s="38">
        <v>2</v>
      </c>
      <c r="D69" s="37">
        <v>45022</v>
      </c>
    </row>
    <row r="70" spans="1:4" x14ac:dyDescent="0.25">
      <c r="A70" t="str">
        <f t="shared" si="2"/>
        <v>20233</v>
      </c>
      <c r="B70" s="38">
        <v>2023</v>
      </c>
      <c r="C70" s="38">
        <v>3</v>
      </c>
      <c r="D70" s="37">
        <v>45023</v>
      </c>
    </row>
    <row r="71" spans="1:4" x14ac:dyDescent="0.25">
      <c r="A71" t="str">
        <f t="shared" si="2"/>
        <v>20234</v>
      </c>
      <c r="B71" s="38">
        <v>2023</v>
      </c>
      <c r="C71" s="38">
        <v>4</v>
      </c>
      <c r="D71" s="37">
        <v>45026</v>
      </c>
    </row>
    <row r="72" spans="1:4" x14ac:dyDescent="0.25">
      <c r="A72" t="str">
        <f t="shared" si="2"/>
        <v>20235</v>
      </c>
      <c r="B72" s="38">
        <v>2023</v>
      </c>
      <c r="C72" s="38">
        <v>5</v>
      </c>
      <c r="D72" s="37">
        <v>45027</v>
      </c>
    </row>
    <row r="73" spans="1:4" x14ac:dyDescent="0.25">
      <c r="A73" t="str">
        <f t="shared" si="2"/>
        <v>20236</v>
      </c>
      <c r="B73" s="38">
        <v>2023</v>
      </c>
      <c r="C73" s="38">
        <v>6</v>
      </c>
      <c r="D73" s="37">
        <v>45028</v>
      </c>
    </row>
    <row r="74" spans="1:4" x14ac:dyDescent="0.25">
      <c r="A74" t="str">
        <f t="shared" si="2"/>
        <v>20237</v>
      </c>
      <c r="B74" s="38">
        <v>2023</v>
      </c>
      <c r="C74" s="38">
        <v>7</v>
      </c>
      <c r="D74" s="37">
        <v>45047</v>
      </c>
    </row>
    <row r="75" spans="1:4" x14ac:dyDescent="0.25">
      <c r="A75" t="str">
        <f>CONCATENATE(B75,C75)</f>
        <v>20238</v>
      </c>
      <c r="B75" s="38">
        <v>2023</v>
      </c>
      <c r="C75" s="38">
        <v>8</v>
      </c>
      <c r="D75" s="37">
        <v>45054</v>
      </c>
    </row>
    <row r="76" spans="1:4" x14ac:dyDescent="0.25">
      <c r="A76" t="str">
        <f t="shared" si="2"/>
        <v>20239</v>
      </c>
      <c r="B76" s="38">
        <v>2023</v>
      </c>
      <c r="C76" s="38">
        <v>9</v>
      </c>
      <c r="D76" s="37">
        <v>45075</v>
      </c>
    </row>
    <row r="77" spans="1:4" x14ac:dyDescent="0.25">
      <c r="A77" t="str">
        <f t="shared" si="2"/>
        <v>202310</v>
      </c>
      <c r="B77" s="38">
        <v>2023</v>
      </c>
      <c r="C77" s="38">
        <v>10</v>
      </c>
      <c r="D77" s="37">
        <v>45166</v>
      </c>
    </row>
    <row r="78" spans="1:4" x14ac:dyDescent="0.25">
      <c r="A78" t="str">
        <f t="shared" si="2"/>
        <v>202311</v>
      </c>
      <c r="B78" s="38">
        <v>2023</v>
      </c>
      <c r="C78" s="38">
        <v>11</v>
      </c>
      <c r="D78" s="37">
        <v>45281</v>
      </c>
    </row>
    <row r="79" spans="1:4" x14ac:dyDescent="0.25">
      <c r="A79" t="str">
        <f t="shared" si="2"/>
        <v>202312</v>
      </c>
      <c r="B79" s="38">
        <v>2023</v>
      </c>
      <c r="C79" s="38">
        <v>12</v>
      </c>
      <c r="D79" s="37">
        <v>45282</v>
      </c>
    </row>
    <row r="80" spans="1:4" x14ac:dyDescent="0.25">
      <c r="A80" t="str">
        <f t="shared" si="2"/>
        <v>202313</v>
      </c>
      <c r="B80" s="38">
        <v>2023</v>
      </c>
      <c r="C80" s="38">
        <v>13</v>
      </c>
      <c r="D80" s="37">
        <v>45285</v>
      </c>
    </row>
    <row r="81" spans="1:4" x14ac:dyDescent="0.25">
      <c r="A81" t="str">
        <f t="shared" si="2"/>
        <v>202314</v>
      </c>
      <c r="B81" s="38">
        <v>2023</v>
      </c>
      <c r="C81" s="38">
        <v>14</v>
      </c>
      <c r="D81" s="37">
        <v>45286</v>
      </c>
    </row>
    <row r="82" spans="1:4" x14ac:dyDescent="0.25">
      <c r="A82" t="str">
        <f t="shared" si="2"/>
        <v>202315</v>
      </c>
      <c r="B82" s="38">
        <v>2023</v>
      </c>
      <c r="C82" s="38">
        <v>15</v>
      </c>
      <c r="D82" s="37">
        <v>45287</v>
      </c>
    </row>
    <row r="83" spans="1:4" x14ac:dyDescent="0.25">
      <c r="A83" t="str">
        <f t="shared" si="2"/>
        <v>202316</v>
      </c>
      <c r="B83" s="38">
        <v>2023</v>
      </c>
      <c r="C83" s="38">
        <v>16</v>
      </c>
      <c r="D83" s="37">
        <v>45288</v>
      </c>
    </row>
    <row r="84" spans="1:4" x14ac:dyDescent="0.25">
      <c r="A84" t="str">
        <f t="shared" si="2"/>
        <v>202317</v>
      </c>
      <c r="B84" s="38">
        <v>2023</v>
      </c>
      <c r="C84" s="38">
        <v>17</v>
      </c>
      <c r="D84" s="37">
        <v>45289</v>
      </c>
    </row>
    <row r="85" spans="1:4" x14ac:dyDescent="0.25">
      <c r="A85" t="str">
        <f t="shared" ref="A85:A94" si="3">CONCATENATE(B85,C85)</f>
        <v>20241</v>
      </c>
      <c r="B85" s="38">
        <v>2024</v>
      </c>
      <c r="C85" s="38">
        <v>1</v>
      </c>
      <c r="D85" s="37">
        <v>45292</v>
      </c>
    </row>
    <row r="86" spans="1:4" x14ac:dyDescent="0.25">
      <c r="A86" t="str">
        <f t="shared" si="3"/>
        <v>20242</v>
      </c>
      <c r="B86" s="38">
        <v>2024</v>
      </c>
      <c r="C86" s="38">
        <v>2</v>
      </c>
      <c r="D86" s="37">
        <v>45380</v>
      </c>
    </row>
    <row r="87" spans="1:4" x14ac:dyDescent="0.25">
      <c r="A87" t="str">
        <f t="shared" si="3"/>
        <v>20243</v>
      </c>
      <c r="B87" s="38">
        <v>2024</v>
      </c>
      <c r="C87" s="38">
        <v>3</v>
      </c>
      <c r="D87" s="37">
        <v>45383</v>
      </c>
    </row>
    <row r="88" spans="1:4" x14ac:dyDescent="0.25">
      <c r="A88" t="str">
        <f t="shared" si="3"/>
        <v>20244</v>
      </c>
      <c r="B88" s="38">
        <v>2024</v>
      </c>
      <c r="C88" s="38">
        <v>4</v>
      </c>
      <c r="D88" s="37">
        <v>45384</v>
      </c>
    </row>
    <row r="89" spans="1:4" x14ac:dyDescent="0.25">
      <c r="A89" t="str">
        <f t="shared" si="3"/>
        <v>20245</v>
      </c>
      <c r="B89" s="38">
        <v>2024</v>
      </c>
      <c r="C89" s="38">
        <v>5</v>
      </c>
      <c r="D89" s="37">
        <v>45385</v>
      </c>
    </row>
    <row r="90" spans="1:4" x14ac:dyDescent="0.25">
      <c r="A90" t="str">
        <f t="shared" si="3"/>
        <v>20246</v>
      </c>
      <c r="B90" s="38">
        <v>2024</v>
      </c>
      <c r="C90" s="38">
        <v>6</v>
      </c>
      <c r="D90" s="37">
        <v>45386</v>
      </c>
    </row>
    <row r="91" spans="1:4" x14ac:dyDescent="0.25">
      <c r="A91" t="str">
        <f t="shared" si="3"/>
        <v>20247</v>
      </c>
      <c r="B91" s="38">
        <v>2024</v>
      </c>
      <c r="C91" s="38">
        <v>7</v>
      </c>
      <c r="D91" s="37">
        <v>45418</v>
      </c>
    </row>
    <row r="92" spans="1:4" x14ac:dyDescent="0.25">
      <c r="A92" t="str">
        <f t="shared" si="3"/>
        <v>20248</v>
      </c>
      <c r="B92" s="38">
        <v>2024</v>
      </c>
      <c r="C92" s="38">
        <v>8</v>
      </c>
      <c r="D92" s="37">
        <v>45439</v>
      </c>
    </row>
    <row r="93" spans="1:4" x14ac:dyDescent="0.25">
      <c r="A93" t="str">
        <f t="shared" si="3"/>
        <v>20249</v>
      </c>
      <c r="B93" s="38">
        <v>2024</v>
      </c>
      <c r="C93" s="38">
        <v>9</v>
      </c>
      <c r="D93" s="37">
        <v>45530</v>
      </c>
    </row>
    <row r="94" spans="1:4" x14ac:dyDescent="0.25">
      <c r="A94" t="str">
        <f t="shared" si="3"/>
        <v>202410</v>
      </c>
      <c r="B94" s="38">
        <v>2024</v>
      </c>
      <c r="C94" s="38">
        <v>10</v>
      </c>
      <c r="D94" s="37">
        <v>45649</v>
      </c>
    </row>
    <row r="95" spans="1:4" x14ac:dyDescent="0.25">
      <c r="A95" t="str">
        <f t="shared" ref="A95:A98" si="4">CONCATENATE(B95,C95)</f>
        <v>202411</v>
      </c>
      <c r="B95" s="38">
        <v>2024</v>
      </c>
      <c r="C95" s="38">
        <v>11</v>
      </c>
      <c r="D95" s="37">
        <v>45650</v>
      </c>
    </row>
    <row r="96" spans="1:4" x14ac:dyDescent="0.25">
      <c r="A96" t="str">
        <f t="shared" si="4"/>
        <v>202412</v>
      </c>
      <c r="B96" s="38">
        <v>2024</v>
      </c>
      <c r="C96" s="38">
        <v>12</v>
      </c>
      <c r="D96" s="37">
        <v>45651</v>
      </c>
    </row>
    <row r="97" spans="1:4" x14ac:dyDescent="0.25">
      <c r="A97" t="str">
        <f t="shared" si="4"/>
        <v>202413</v>
      </c>
      <c r="B97" s="38">
        <v>2024</v>
      </c>
      <c r="C97" s="38">
        <v>13</v>
      </c>
      <c r="D97" s="37">
        <v>45652</v>
      </c>
    </row>
    <row r="98" spans="1:4" x14ac:dyDescent="0.25">
      <c r="A98" t="str">
        <f t="shared" si="4"/>
        <v>202414</v>
      </c>
      <c r="B98" s="38">
        <v>2024</v>
      </c>
      <c r="C98" s="38">
        <v>14</v>
      </c>
      <c r="D98" s="37">
        <v>45653</v>
      </c>
    </row>
    <row r="99" spans="1:4" x14ac:dyDescent="0.25">
      <c r="A99" t="str">
        <f t="shared" ref="A99:A100" si="5">CONCATENATE(B99,C99)</f>
        <v>202415</v>
      </c>
      <c r="B99" s="38">
        <v>2024</v>
      </c>
      <c r="C99" s="38">
        <v>15</v>
      </c>
      <c r="D99" s="37">
        <v>45656</v>
      </c>
    </row>
    <row r="100" spans="1:4" x14ac:dyDescent="0.25">
      <c r="A100" t="str">
        <f t="shared" si="5"/>
        <v>202416</v>
      </c>
      <c r="B100" s="38">
        <v>2024</v>
      </c>
      <c r="C100" s="38">
        <v>16</v>
      </c>
      <c r="D100" s="37">
        <v>45657</v>
      </c>
    </row>
  </sheetData>
  <pageMargins left="0.7" right="0.7" top="0.75" bottom="0.75" header="0.3" footer="0.3"/>
  <pageSetup paperSize="9" orientation="portrait"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48F356300EB5249AA15E291113E2EC3" ma:contentTypeVersion="13" ma:contentTypeDescription="Create a new document." ma:contentTypeScope="" ma:versionID="fbe54cbc25a19cb22d67276c251a6f94">
  <xsd:schema xmlns:xsd="http://www.w3.org/2001/XMLSchema" xmlns:xs="http://www.w3.org/2001/XMLSchema" xmlns:p="http://schemas.microsoft.com/office/2006/metadata/properties" xmlns:ns2="dbf67458-20a2-496d-af44-595d3bde3774" xmlns:ns3="efcb24f6-cb70-4796-a1c5-cfa3ac24e526" targetNamespace="http://schemas.microsoft.com/office/2006/metadata/properties" ma:root="true" ma:fieldsID="f2c35e432c0cc9dc597ef6b1eb505db4" ns2:_="" ns3:_="">
    <xsd:import namespace="dbf67458-20a2-496d-af44-595d3bde3774"/>
    <xsd:import namespace="efcb24f6-cb70-4796-a1c5-cfa3ac24e5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f67458-20a2-496d-af44-595d3bde37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64bf66-3ab6-4740-8ae4-bf44781f388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cb24f6-cb70-4796-a1c5-cfa3ac24e52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8e92bff-7129-49d3-98a7-716ec9669248}" ma:internalName="TaxCatchAll" ma:showField="CatchAllData" ma:web="efcb24f6-cb70-4796-a1c5-cfa3ac24e5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bf67458-20a2-496d-af44-595d3bde3774">
      <Terms xmlns="http://schemas.microsoft.com/office/infopath/2007/PartnerControls"/>
    </lcf76f155ced4ddcb4097134ff3c332f>
    <TaxCatchAll xmlns="efcb24f6-cb70-4796-a1c5-cfa3ac24e526" xsi:nil="true"/>
  </documentManagement>
</p:properties>
</file>

<file path=customXml/itemProps1.xml><?xml version="1.0" encoding="utf-8"?>
<ds:datastoreItem xmlns:ds="http://schemas.openxmlformats.org/officeDocument/2006/customXml" ds:itemID="{848BA718-D9F0-43DE-89A6-63D2E109BC59}"/>
</file>

<file path=customXml/itemProps2.xml><?xml version="1.0" encoding="utf-8"?>
<ds:datastoreItem xmlns:ds="http://schemas.openxmlformats.org/officeDocument/2006/customXml" ds:itemID="{5F85F386-1ACB-48BD-A091-7F79B8FAA03E}"/>
</file>

<file path=customXml/itemProps3.xml><?xml version="1.0" encoding="utf-8"?>
<ds:datastoreItem xmlns:ds="http://schemas.openxmlformats.org/officeDocument/2006/customXml" ds:itemID="{F5377EF1-B519-41AC-BAAF-3E699C906E0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Day Balance Calculator</vt:lpstr>
      <vt:lpstr>Closure Days</vt:lpstr>
      <vt:lpstr>'Day Balance Calculator'!Print_Area</vt:lpstr>
      <vt:lpstr>'Day Balance Calculator'!Print_Titles</vt:lpstr>
    </vt:vector>
  </TitlesOfParts>
  <Manager/>
  <Company>LSE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Myddleton-Williams,D</cp:lastModifiedBy>
  <cp:revision/>
  <dcterms:created xsi:type="dcterms:W3CDTF">2007-01-08T14:30:54Z</dcterms:created>
  <dcterms:modified xsi:type="dcterms:W3CDTF">2023-02-20T12:15:18Z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0x010100048F356300EB5249AA15E291113E2EC3</vt:lpwstr>
  </property>
</Properties>
</file>