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Human Resources Division\DAT\5. Misc\Annual leave templates\"/>
    </mc:Choice>
  </mc:AlternateContent>
  <workbookProtection workbookPassword="9CDD" lockStructure="1"/>
  <bookViews>
    <workbookView xWindow="0" yWindow="0" windowWidth="19200" windowHeight="7305"/>
  </bookViews>
  <sheets>
    <sheet name="Part-time staff" sheetId="6" r:id="rId1"/>
  </sheets>
  <definedNames>
    <definedName name="_xlnm._FilterDatabase" localSheetId="0" hidden="1">'Part-time staff'!$E$18:$G$19</definedName>
    <definedName name="_xlnm.Print_Area" localSheetId="0">'Part-time staff'!$A$1:$G$68</definedName>
  </definedNames>
  <calcPr calcId="152511"/>
</workbook>
</file>

<file path=xl/calcChain.xml><?xml version="1.0" encoding="utf-8"?>
<calcChain xmlns="http://schemas.openxmlformats.org/spreadsheetml/2006/main">
  <c r="B40" i="6" l="1"/>
  <c r="D40" i="6"/>
  <c r="D51" i="6"/>
  <c r="B54" i="6"/>
  <c r="E34" i="6"/>
  <c r="E35" i="6" s="1"/>
  <c r="E22" i="6"/>
  <c r="D41" i="6"/>
  <c r="B41" i="6"/>
  <c r="D42" i="6"/>
  <c r="B42" i="6"/>
  <c r="D43" i="6"/>
  <c r="B43" i="6"/>
  <c r="D44" i="6"/>
  <c r="B44" i="6"/>
  <c r="D45" i="6"/>
  <c r="B45" i="6"/>
  <c r="D46" i="6"/>
  <c r="B46" i="6"/>
  <c r="D47" i="6"/>
  <c r="B47" i="6"/>
  <c r="D48" i="6"/>
  <c r="B48" i="6"/>
  <c r="D49" i="6"/>
  <c r="B49" i="6"/>
  <c r="D50" i="6"/>
  <c r="B50" i="6"/>
  <c r="B51" i="6"/>
  <c r="B52" i="6"/>
  <c r="D53" i="6"/>
  <c r="B53" i="6"/>
  <c r="B55" i="6"/>
  <c r="C9" i="6"/>
  <c r="E21" i="6" s="1"/>
  <c r="C13" i="6"/>
  <c r="C12" i="6"/>
  <c r="C11" i="6"/>
  <c r="C10" i="6"/>
  <c r="E49" i="6" l="1"/>
  <c r="E47" i="6"/>
  <c r="E45" i="6"/>
  <c r="E43" i="6"/>
  <c r="E41" i="6"/>
  <c r="E53" i="6"/>
  <c r="E51" i="6"/>
  <c r="E50" i="6"/>
  <c r="E48" i="6"/>
  <c r="E46" i="6"/>
  <c r="E44" i="6"/>
  <c r="E42" i="6"/>
  <c r="E40" i="6"/>
  <c r="D55" i="6"/>
  <c r="E55" i="6" s="1"/>
  <c r="D52" i="6"/>
  <c r="E52" i="6" s="1"/>
  <c r="D54" i="6"/>
  <c r="E54" i="6" s="1"/>
  <c r="E25" i="6"/>
  <c r="E26" i="6" s="1"/>
  <c r="E58" i="6" s="1"/>
  <c r="E37" i="6" l="1"/>
  <c r="E57" i="6"/>
  <c r="E59" i="6" s="1"/>
  <c r="E61" i="6" l="1"/>
  <c r="E63" i="6" s="1"/>
</calcChain>
</file>

<file path=xl/sharedStrings.xml><?xml version="1.0" encoding="utf-8"?>
<sst xmlns="http://schemas.openxmlformats.org/spreadsheetml/2006/main" count="108" uniqueCount="73">
  <si>
    <t>Ex-CRA terms - 20 days</t>
  </si>
  <si>
    <t>Ex-CRA terms - 21 days</t>
  </si>
  <si>
    <t>Ex-CRA terms - 22 days</t>
  </si>
  <si>
    <t>Ex-CRA terms - 23 days</t>
  </si>
  <si>
    <t>Standard terms - 25 days</t>
  </si>
  <si>
    <t>Days in this leave period</t>
  </si>
  <si>
    <t>days</t>
  </si>
  <si>
    <t>hours</t>
  </si>
  <si>
    <t>Spring Bank Holiday</t>
  </si>
  <si>
    <t>Summer Bank Holiday</t>
  </si>
  <si>
    <t>Annual leave taken within leave period</t>
  </si>
  <si>
    <t>Notes:</t>
  </si>
  <si>
    <t>Use this spreadsheet to:</t>
  </si>
  <si>
    <t>Days in full leave year (365 unless a leap year)</t>
  </si>
  <si>
    <t>Proportion of full leave year (Whole year = 1.00)</t>
  </si>
  <si>
    <t>Employee name</t>
  </si>
  <si>
    <t>Department / Institute / Division / Unit etc</t>
  </si>
  <si>
    <t>Enter first day of employee's leave period (see note 2)</t>
  </si>
  <si>
    <t>Enter last day of employee's leave period (see note 3)</t>
  </si>
  <si>
    <t>Please ask HR for advice if:</t>
  </si>
  <si>
    <t>Monday</t>
  </si>
  <si>
    <t>Tuesday</t>
  </si>
  <si>
    <t>Wednesday</t>
  </si>
  <si>
    <t>Thursday</t>
  </si>
  <si>
    <t>Friday</t>
  </si>
  <si>
    <t>Full-time Equivalent (FTE)</t>
  </si>
  <si>
    <t>Leave taken</t>
  </si>
  <si>
    <t>Hours worked per week</t>
  </si>
  <si>
    <t>Please complete white</t>
  </si>
  <si>
    <t>boxes by entering the</t>
  </si>
  <si>
    <t>number of hours worked</t>
  </si>
  <si>
    <t>each day in the normal</t>
  </si>
  <si>
    <t>working pattern.</t>
  </si>
  <si>
    <t>Working Pattern</t>
  </si>
  <si>
    <t>Annual leave (full year full-time entitlement)</t>
  </si>
  <si>
    <t>School closure days (full year full-time entitlement)</t>
  </si>
  <si>
    <t>English public holidays (full year full-time entitlement)</t>
  </si>
  <si>
    <r>
      <t>Choose employee's annual leave package</t>
    </r>
    <r>
      <rPr>
        <sz val="10"/>
        <rFont val="Arial"/>
        <family val="2"/>
      </rPr>
      <t xml:space="preserve"> - equivalent if full-time (see note 1)</t>
    </r>
  </si>
  <si>
    <t>FTE</t>
  </si>
  <si>
    <t>Annual leave for this leave period (after adjustments - rounded up to nearest hour)</t>
  </si>
  <si>
    <t>Carry forward from previous leave year / period</t>
  </si>
  <si>
    <t>Changes log:</t>
  </si>
  <si>
    <t>Version Number</t>
  </si>
  <si>
    <t>Change made</t>
  </si>
  <si>
    <t>Public holidays and closure days falling within leave period</t>
  </si>
  <si>
    <t>Public holidays and closure days due</t>
  </si>
  <si>
    <t>Adjustment due for public holidays and closure days</t>
  </si>
  <si>
    <t>Annual leave - pro rata entitlement for this leave period (before adjustment):</t>
  </si>
  <si>
    <t>Adjustment for public holidays and closure days:</t>
  </si>
  <si>
    <t>- working pattern changes mid-way through leave year, or involves weekend working.</t>
  </si>
  <si>
    <t>1) Most staff have the standard 25 days annual leave package. However some ex-CRA staff (in post on 31 July 2006) elected to retain their old leave package and work shorter hours during vacation time. See HR website or terms and conditions booklet for further details.</t>
  </si>
  <si>
    <t>New Year's Day Holiday</t>
  </si>
  <si>
    <t>Easter Closure 1</t>
  </si>
  <si>
    <t>Good Friday</t>
  </si>
  <si>
    <t>Easter Monday</t>
  </si>
  <si>
    <t>Easter Closure 2</t>
  </si>
  <si>
    <t>Easter Closure 3</t>
  </si>
  <si>
    <t>May Bank Holiday</t>
  </si>
  <si>
    <t>Christmas Closure 1</t>
  </si>
  <si>
    <t>Christmas Closure 2</t>
  </si>
  <si>
    <t>Christmas Public Holiday 1</t>
  </si>
  <si>
    <t>Christmas Public Holiday 2</t>
  </si>
  <si>
    <t>Christmas Closure 3</t>
  </si>
  <si>
    <t>Christmas Closure 4</t>
  </si>
  <si>
    <t>Christmas Closure 5</t>
  </si>
  <si>
    <t>v1.0</t>
  </si>
  <si>
    <t>3) Payment in lieu of holiday can only be made on the termination of employment from LSE (ie leave is carried forward where a transfer is made between departments).</t>
  </si>
  <si>
    <t>Final salary adjustment - rounded to nearest half-hour in employee's favour (deduction if negative)</t>
  </si>
  <si>
    <t>Please see notes overleaf</t>
  </si>
  <si>
    <t>Holiday calculator 2018 (part-time staff)</t>
  </si>
  <si>
    <t>- calculate the holiday entitlement for part-time staff for 2018;</t>
  </si>
  <si>
    <t>- calculate the final salary holiday adjustment for part-time staff who leave the School during 2018.</t>
  </si>
  <si>
    <t>2) Use 1 January 2018 for start date unless staff joined during 2018 in which case use their employment start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</si>
</sst>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
    <numFmt numFmtId="165" formatCode="ddd\ d\ mmm\ yyyy"/>
    <numFmt numFmtId="166" formatCode="0.0000"/>
    <numFmt numFmtId="167" formatCode="dddd\ d\ mmm\ yyyy"/>
    <numFmt numFmtId="168" formatCode="_-* #,##0_-;\-* #,##0_-;_-* &quot;-&quot;??_-;_-@_-"/>
    <numFmt numFmtId="169" formatCode="_-* #,##0.0000_-;\-* #,##0.0000_-;_-* &quot;-&quot;??_-;_-@_-"/>
  </numFmts>
  <fonts count="11" x14ac:knownFonts="1">
    <font>
      <sz val="10"/>
      <name val="Arial"/>
    </font>
    <font>
      <sz val="10"/>
      <name val="Arial"/>
      <family val="2"/>
    </font>
    <font>
      <b/>
      <sz val="10"/>
      <name val="Arial"/>
      <family val="2"/>
    </font>
    <font>
      <sz val="10"/>
      <name val="Arial"/>
      <family val="2"/>
    </font>
    <font>
      <b/>
      <u/>
      <sz val="14"/>
      <name val="Arial"/>
      <family val="2"/>
    </font>
    <font>
      <b/>
      <sz val="10"/>
      <color indexed="10"/>
      <name val="Arial"/>
      <family val="2"/>
    </font>
    <font>
      <b/>
      <sz val="10"/>
      <color indexed="12"/>
      <name val="Arial"/>
      <family val="2"/>
    </font>
    <font>
      <b/>
      <u/>
      <sz val="10"/>
      <name val="Arial"/>
      <family val="2"/>
    </font>
    <font>
      <sz val="8"/>
      <name val="Arial"/>
      <family val="2"/>
    </font>
    <font>
      <b/>
      <sz val="8"/>
      <color indexed="12"/>
      <name val="Arial"/>
      <family val="2"/>
    </font>
    <font>
      <b/>
      <sz val="8"/>
      <name val="Arial"/>
      <family val="2"/>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9"/>
        <bgColor indexed="64"/>
      </patternFill>
    </fill>
    <fill>
      <patternFill patternType="solid">
        <fgColor rgb="FFCCFFCC"/>
        <bgColor indexed="64"/>
      </patternFill>
    </fill>
    <fill>
      <patternFill patternType="solid">
        <fgColor rgb="FF97FF97"/>
        <bgColor indexed="64"/>
      </patternFill>
    </fill>
    <fill>
      <patternFill patternType="solid">
        <fgColor rgb="FFDCE6F1"/>
        <bgColor indexed="64"/>
      </patternFill>
    </fill>
  </fills>
  <borders count="5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155">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9" xfId="0" applyFill="1" applyBorder="1"/>
    <xf numFmtId="0" fontId="0" fillId="2" borderId="0" xfId="0" applyFill="1" applyBorder="1"/>
    <xf numFmtId="0" fontId="0" fillId="2" borderId="10" xfId="0" applyFill="1" applyBorder="1"/>
    <xf numFmtId="2" fontId="0" fillId="2" borderId="1" xfId="0" applyNumberFormat="1" applyFill="1" applyBorder="1"/>
    <xf numFmtId="2" fontId="0" fillId="4" borderId="1" xfId="0" applyNumberFormat="1" applyFill="1" applyBorder="1" applyProtection="1">
      <protection locked="0"/>
    </xf>
    <xf numFmtId="0" fontId="0" fillId="2" borderId="12" xfId="0" applyFill="1" applyBorder="1"/>
    <xf numFmtId="0" fontId="0" fillId="5" borderId="0" xfId="0" applyFill="1"/>
    <xf numFmtId="0" fontId="0" fillId="3" borderId="9" xfId="0" applyFill="1" applyBorder="1"/>
    <xf numFmtId="0" fontId="2" fillId="5" borderId="0" xfId="0" applyFont="1" applyFill="1"/>
    <xf numFmtId="0" fontId="7" fillId="5" borderId="0" xfId="0" applyFont="1" applyFill="1"/>
    <xf numFmtId="0" fontId="2" fillId="2" borderId="16" xfId="0" applyFont="1" applyFill="1" applyBorder="1"/>
    <xf numFmtId="0" fontId="0" fillId="2" borderId="11" xfId="0" applyFill="1" applyBorder="1"/>
    <xf numFmtId="2" fontId="0" fillId="2" borderId="9" xfId="0" applyNumberFormat="1" applyFill="1" applyBorder="1"/>
    <xf numFmtId="166" fontId="0" fillId="2" borderId="1" xfId="0" applyNumberFormat="1" applyFill="1" applyBorder="1"/>
    <xf numFmtId="2" fontId="0" fillId="4" borderId="2" xfId="0" applyNumberFormat="1" applyFill="1" applyBorder="1" applyProtection="1">
      <protection locked="0"/>
    </xf>
    <xf numFmtId="2" fontId="2" fillId="2" borderId="17" xfId="0" applyNumberFormat="1" applyFont="1" applyFill="1" applyBorder="1"/>
    <xf numFmtId="2" fontId="0" fillId="4" borderId="4" xfId="0" applyNumberFormat="1" applyFill="1" applyBorder="1" applyProtection="1">
      <protection locked="0"/>
    </xf>
    <xf numFmtId="2" fontId="0" fillId="4" borderId="6" xfId="0" applyNumberFormat="1" applyFill="1" applyBorder="1" applyProtection="1">
      <protection locked="0"/>
    </xf>
    <xf numFmtId="0" fontId="3" fillId="5" borderId="0" xfId="0" applyFont="1" applyFill="1"/>
    <xf numFmtId="0" fontId="0" fillId="7" borderId="9" xfId="0" applyFill="1" applyBorder="1"/>
    <xf numFmtId="0" fontId="0" fillId="7" borderId="8" xfId="0" applyFill="1" applyBorder="1"/>
    <xf numFmtId="0" fontId="0" fillId="7" borderId="23" xfId="0" applyFill="1" applyBorder="1"/>
    <xf numFmtId="0" fontId="0" fillId="7" borderId="24" xfId="0" applyFill="1" applyBorder="1"/>
    <xf numFmtId="0" fontId="0" fillId="7" borderId="25" xfId="0" applyFill="1" applyBorder="1"/>
    <xf numFmtId="0" fontId="0" fillId="7" borderId="28" xfId="0" applyFill="1" applyBorder="1"/>
    <xf numFmtId="0" fontId="0" fillId="7" borderId="31" xfId="0" applyFill="1" applyBorder="1"/>
    <xf numFmtId="0" fontId="0" fillId="7" borderId="21" xfId="0" applyFill="1" applyBorder="1"/>
    <xf numFmtId="0" fontId="0" fillId="7" borderId="22" xfId="0" applyFill="1" applyBorder="1"/>
    <xf numFmtId="0" fontId="8" fillId="2" borderId="4" xfId="0" applyFont="1" applyFill="1" applyBorder="1"/>
    <xf numFmtId="0" fontId="8" fillId="2" borderId="0" xfId="0" applyFont="1" applyFill="1" applyBorder="1"/>
    <xf numFmtId="0" fontId="8" fillId="2" borderId="5" xfId="0" applyFont="1" applyFill="1" applyBorder="1"/>
    <xf numFmtId="2" fontId="8" fillId="2" borderId="4" xfId="0" applyNumberFormat="1" applyFont="1" applyFill="1" applyBorder="1"/>
    <xf numFmtId="0" fontId="8" fillId="0" borderId="0" xfId="0" applyFont="1"/>
    <xf numFmtId="0" fontId="8" fillId="0" borderId="0" xfId="0" applyFont="1" applyFill="1"/>
    <xf numFmtId="0" fontId="8" fillId="2" borderId="6" xfId="0" applyFont="1" applyFill="1" applyBorder="1"/>
    <xf numFmtId="0" fontId="8" fillId="2" borderId="12" xfId="0" applyFont="1" applyFill="1" applyBorder="1"/>
    <xf numFmtId="0" fontId="8" fillId="2" borderId="7" xfId="0" applyFont="1" applyFill="1" applyBorder="1"/>
    <xf numFmtId="2" fontId="8" fillId="2" borderId="6" xfId="0" applyNumberFormat="1" applyFont="1" applyFill="1" applyBorder="1"/>
    <xf numFmtId="0" fontId="8" fillId="2" borderId="10" xfId="0" applyFont="1" applyFill="1" applyBorder="1"/>
    <xf numFmtId="0" fontId="8" fillId="2" borderId="3" xfId="0" applyFont="1" applyFill="1" applyBorder="1"/>
    <xf numFmtId="2" fontId="8" fillId="2" borderId="2" xfId="0" applyNumberFormat="1" applyFont="1" applyFill="1" applyBorder="1"/>
    <xf numFmtId="169" fontId="8" fillId="2" borderId="6" xfId="1" applyNumberFormat="1" applyFont="1" applyFill="1" applyBorder="1" applyAlignment="1">
      <alignment horizontal="right"/>
    </xf>
    <xf numFmtId="0" fontId="8" fillId="2" borderId="9" xfId="0" applyFont="1" applyFill="1" applyBorder="1"/>
    <xf numFmtId="0" fontId="8" fillId="2" borderId="9" xfId="0" applyFont="1" applyFill="1" applyBorder="1" applyAlignment="1">
      <alignment vertical="top"/>
    </xf>
    <xf numFmtId="0" fontId="10" fillId="2" borderId="9" xfId="0" applyFont="1" applyFill="1" applyBorder="1" applyAlignment="1">
      <alignment horizontal="center" vertical="top"/>
    </xf>
    <xf numFmtId="0" fontId="10" fillId="2" borderId="8" xfId="0" applyFont="1" applyFill="1" applyBorder="1" applyAlignment="1">
      <alignment horizontal="left" vertical="top"/>
    </xf>
    <xf numFmtId="0" fontId="8" fillId="2" borderId="18" xfId="0" applyFont="1" applyFill="1" applyBorder="1"/>
    <xf numFmtId="168" fontId="8" fillId="2" borderId="8" xfId="1" applyNumberFormat="1" applyFont="1" applyFill="1" applyBorder="1"/>
    <xf numFmtId="2" fontId="8" fillId="2" borderId="9" xfId="0" applyNumberFormat="1" applyFont="1" applyFill="1" applyBorder="1"/>
    <xf numFmtId="164" fontId="8" fillId="2" borderId="9" xfId="0" applyNumberFormat="1" applyFont="1" applyFill="1" applyBorder="1"/>
    <xf numFmtId="0" fontId="8" fillId="2" borderId="13" xfId="0" applyFont="1" applyFill="1" applyBorder="1"/>
    <xf numFmtId="168" fontId="8" fillId="2" borderId="5" xfId="1" applyNumberFormat="1" applyFont="1" applyFill="1" applyBorder="1"/>
    <xf numFmtId="165" fontId="8" fillId="2" borderId="4" xfId="0" applyNumberFormat="1" applyFont="1" applyFill="1" applyBorder="1" applyAlignment="1">
      <alignment horizontal="left"/>
    </xf>
    <xf numFmtId="2" fontId="8" fillId="2" borderId="0" xfId="0" applyNumberFormat="1" applyFont="1" applyFill="1" applyBorder="1"/>
    <xf numFmtId="164" fontId="8" fillId="2" borderId="0" xfId="0" applyNumberFormat="1" applyFont="1" applyFill="1" applyBorder="1"/>
    <xf numFmtId="0" fontId="8" fillId="2" borderId="14" xfId="0" applyFont="1" applyFill="1" applyBorder="1"/>
    <xf numFmtId="0" fontId="8" fillId="2" borderId="15" xfId="0" applyFont="1" applyFill="1" applyBorder="1"/>
    <xf numFmtId="168" fontId="8" fillId="2" borderId="3" xfId="1" applyNumberFormat="1" applyFont="1" applyFill="1" applyBorder="1"/>
    <xf numFmtId="2" fontId="8" fillId="2" borderId="10" xfId="0" applyNumberFormat="1" applyFont="1" applyFill="1" applyBorder="1"/>
    <xf numFmtId="164" fontId="8" fillId="2" borderId="10" xfId="0" applyNumberFormat="1" applyFont="1" applyFill="1" applyBorder="1"/>
    <xf numFmtId="168" fontId="8" fillId="2" borderId="10" xfId="1" applyNumberFormat="1" applyFont="1" applyFill="1" applyBorder="1"/>
    <xf numFmtId="165" fontId="8" fillId="2" borderId="15" xfId="0" applyNumberFormat="1" applyFont="1" applyFill="1" applyBorder="1" applyAlignment="1">
      <alignment horizontal="left"/>
    </xf>
    <xf numFmtId="168" fontId="8" fillId="2" borderId="0" xfId="1" applyNumberFormat="1" applyFont="1" applyFill="1" applyBorder="1"/>
    <xf numFmtId="165" fontId="8" fillId="2" borderId="13" xfId="0" applyNumberFormat="1" applyFont="1" applyFill="1" applyBorder="1" applyAlignment="1">
      <alignment horizontal="left"/>
    </xf>
    <xf numFmtId="168" fontId="8" fillId="2" borderId="12" xfId="1" applyNumberFormat="1" applyFont="1" applyFill="1" applyBorder="1"/>
    <xf numFmtId="165" fontId="8" fillId="2" borderId="14" xfId="0" applyNumberFormat="1" applyFont="1" applyFill="1" applyBorder="1" applyAlignment="1">
      <alignment horizontal="left"/>
    </xf>
    <xf numFmtId="2" fontId="8" fillId="2" borderId="12" xfId="0" applyNumberFormat="1" applyFont="1" applyFill="1" applyBorder="1"/>
    <xf numFmtId="164" fontId="8" fillId="2" borderId="12" xfId="0" applyNumberFormat="1" applyFont="1" applyFill="1" applyBorder="1"/>
    <xf numFmtId="0" fontId="8" fillId="2" borderId="8" xfId="0" applyFont="1" applyFill="1" applyBorder="1"/>
    <xf numFmtId="2" fontId="8" fillId="2" borderId="1" xfId="0" applyNumberFormat="1" applyFont="1" applyFill="1" applyBorder="1"/>
    <xf numFmtId="2" fontId="2" fillId="8" borderId="17" xfId="0" applyNumberFormat="1" applyFont="1" applyFill="1" applyBorder="1" applyAlignment="1">
      <alignment vertical="center"/>
    </xf>
    <xf numFmtId="0" fontId="2" fillId="8" borderId="16" xfId="0" applyFont="1" applyFill="1" applyBorder="1" applyAlignment="1">
      <alignment vertical="center"/>
    </xf>
    <xf numFmtId="0" fontId="2" fillId="8" borderId="11" xfId="0" applyFont="1" applyFill="1" applyBorder="1" applyAlignment="1">
      <alignment vertical="center"/>
    </xf>
    <xf numFmtId="0" fontId="4" fillId="2" borderId="34" xfId="0" applyFont="1" applyFill="1" applyBorder="1"/>
    <xf numFmtId="0" fontId="0" fillId="2" borderId="35" xfId="0" applyFill="1" applyBorder="1"/>
    <xf numFmtId="0" fontId="3" fillId="2" borderId="36" xfId="0" applyFont="1" applyFill="1" applyBorder="1"/>
    <xf numFmtId="0" fontId="0" fillId="2" borderId="37" xfId="0" applyFill="1" applyBorder="1"/>
    <xf numFmtId="0" fontId="0" fillId="2" borderId="38" xfId="0" applyFill="1" applyBorder="1"/>
    <xf numFmtId="0" fontId="2" fillId="2" borderId="37" xfId="0" applyFont="1" applyFill="1" applyBorder="1"/>
    <xf numFmtId="0" fontId="2" fillId="2" borderId="37" xfId="0" quotePrefix="1" applyFont="1" applyFill="1" applyBorder="1"/>
    <xf numFmtId="0" fontId="5" fillId="2" borderId="37" xfId="0" applyFont="1" applyFill="1" applyBorder="1"/>
    <xf numFmtId="0" fontId="5" fillId="2" borderId="37" xfId="0" quotePrefix="1" applyFont="1" applyFill="1" applyBorder="1"/>
    <xf numFmtId="0" fontId="0" fillId="6" borderId="37" xfId="0" applyFill="1" applyBorder="1"/>
    <xf numFmtId="2" fontId="0" fillId="6" borderId="0" xfId="0" applyNumberFormat="1" applyFill="1" applyBorder="1"/>
    <xf numFmtId="0" fontId="0" fillId="6" borderId="0" xfId="0" applyFill="1" applyBorder="1"/>
    <xf numFmtId="0" fontId="8" fillId="2" borderId="37" xfId="0" applyFont="1" applyFill="1" applyBorder="1"/>
    <xf numFmtId="0" fontId="8" fillId="2" borderId="38" xfId="0" applyFont="1" applyFill="1" applyBorder="1"/>
    <xf numFmtId="0" fontId="8" fillId="2" borderId="39" xfId="0" applyFont="1" applyFill="1" applyBorder="1"/>
    <xf numFmtId="0" fontId="8" fillId="2" borderId="40" xfId="0" applyFont="1" applyFill="1" applyBorder="1"/>
    <xf numFmtId="0" fontId="8" fillId="2" borderId="41" xfId="0" applyFont="1" applyFill="1" applyBorder="1"/>
    <xf numFmtId="0" fontId="8" fillId="2" borderId="42" xfId="0" applyFont="1" applyFill="1" applyBorder="1"/>
    <xf numFmtId="0" fontId="9" fillId="2" borderId="0" xfId="0" applyFont="1" applyFill="1" applyBorder="1"/>
    <xf numFmtId="0" fontId="2" fillId="2" borderId="0" xfId="0" applyFont="1" applyFill="1" applyBorder="1" applyAlignment="1">
      <alignment horizontal="left"/>
    </xf>
    <xf numFmtId="0" fontId="0" fillId="2" borderId="40" xfId="0" applyFill="1" applyBorder="1"/>
    <xf numFmtId="168" fontId="1" fillId="2" borderId="0" xfId="1" applyNumberFormat="1" applyFill="1" applyBorder="1"/>
    <xf numFmtId="0" fontId="6" fillId="2" borderId="0" xfId="0" applyFont="1" applyFill="1" applyBorder="1"/>
    <xf numFmtId="0" fontId="0" fillId="2" borderId="42" xfId="0" applyFill="1" applyBorder="1"/>
    <xf numFmtId="0" fontId="0" fillId="2" borderId="30" xfId="0" applyFill="1" applyBorder="1"/>
    <xf numFmtId="0" fontId="8" fillId="2" borderId="30" xfId="0" applyFont="1" applyFill="1" applyBorder="1"/>
    <xf numFmtId="0" fontId="2" fillId="2" borderId="28" xfId="0" applyFont="1" applyFill="1" applyBorder="1"/>
    <xf numFmtId="0" fontId="10" fillId="2" borderId="28" xfId="0" applyFont="1" applyFill="1" applyBorder="1"/>
    <xf numFmtId="0" fontId="10" fillId="2" borderId="30" xfId="0" applyFont="1" applyFill="1" applyBorder="1" applyAlignment="1">
      <alignment horizontal="center" vertical="top" wrapText="1"/>
    </xf>
    <xf numFmtId="0" fontId="8" fillId="2" borderId="43" xfId="0" applyFont="1" applyFill="1" applyBorder="1"/>
    <xf numFmtId="164" fontId="8" fillId="2" borderId="30" xfId="0" applyNumberFormat="1" applyFont="1" applyFill="1" applyBorder="1"/>
    <xf numFmtId="0" fontId="8" fillId="2" borderId="44" xfId="0" applyFont="1" applyFill="1" applyBorder="1"/>
    <xf numFmtId="164" fontId="8" fillId="2" borderId="38" xfId="0" applyNumberFormat="1" applyFont="1" applyFill="1" applyBorder="1"/>
    <xf numFmtId="0" fontId="8" fillId="2" borderId="45" xfId="0" applyFont="1" applyFill="1" applyBorder="1"/>
    <xf numFmtId="0" fontId="8" fillId="2" borderId="46" xfId="0" applyFont="1" applyFill="1" applyBorder="1"/>
    <xf numFmtId="164" fontId="8" fillId="2" borderId="42" xfId="0" applyNumberFormat="1" applyFont="1" applyFill="1" applyBorder="1"/>
    <xf numFmtId="164" fontId="8" fillId="2" borderId="40" xfId="0" applyNumberFormat="1" applyFont="1" applyFill="1" applyBorder="1"/>
    <xf numFmtId="0" fontId="10" fillId="2" borderId="37" xfId="0" applyFont="1" applyFill="1" applyBorder="1"/>
    <xf numFmtId="0" fontId="8" fillId="2" borderId="28" xfId="0" applyFont="1" applyFill="1" applyBorder="1"/>
    <xf numFmtId="0" fontId="0" fillId="2" borderId="41" xfId="0" applyFill="1" applyBorder="1"/>
    <xf numFmtId="0" fontId="0" fillId="3" borderId="30" xfId="0" applyFill="1" applyBorder="1"/>
    <xf numFmtId="0" fontId="0" fillId="9" borderId="37" xfId="0" applyFill="1" applyBorder="1"/>
    <xf numFmtId="0" fontId="0" fillId="9" borderId="0" xfId="0" applyFill="1" applyBorder="1"/>
    <xf numFmtId="0" fontId="0" fillId="9" borderId="38" xfId="0" applyFill="1" applyBorder="1"/>
    <xf numFmtId="0" fontId="1" fillId="9" borderId="19" xfId="0" applyFont="1" applyFill="1" applyBorder="1"/>
    <xf numFmtId="0" fontId="0" fillId="9" borderId="16" xfId="0" applyFill="1" applyBorder="1"/>
    <xf numFmtId="0" fontId="0" fillId="9" borderId="11" xfId="0" applyFill="1" applyBorder="1"/>
    <xf numFmtId="0" fontId="8" fillId="2" borderId="37" xfId="0" quotePrefix="1" applyFont="1" applyFill="1" applyBorder="1" applyAlignment="1">
      <alignment horizontal="left"/>
    </xf>
    <xf numFmtId="165" fontId="8" fillId="2" borderId="18" xfId="0" applyNumberFormat="1" applyFont="1" applyFill="1" applyBorder="1" applyAlignment="1">
      <alignment horizontal="left"/>
    </xf>
    <xf numFmtId="0" fontId="0" fillId="9" borderId="37" xfId="0" applyFill="1" applyBorder="1" applyAlignment="1">
      <alignment wrapText="1"/>
    </xf>
    <xf numFmtId="0" fontId="0" fillId="9" borderId="0" xfId="0" applyFill="1" applyBorder="1" applyAlignment="1">
      <alignment wrapText="1"/>
    </xf>
    <xf numFmtId="0" fontId="0" fillId="9" borderId="38" xfId="0" applyFill="1" applyBorder="1" applyAlignment="1">
      <alignment wrapText="1"/>
    </xf>
    <xf numFmtId="0" fontId="1" fillId="9" borderId="37" xfId="0" applyFont="1" applyFill="1" applyBorder="1" applyAlignment="1">
      <alignment wrapText="1"/>
    </xf>
    <xf numFmtId="0" fontId="3" fillId="9" borderId="47" xfId="0" applyFont="1" applyFill="1" applyBorder="1" applyAlignment="1">
      <alignment wrapText="1"/>
    </xf>
    <xf numFmtId="0" fontId="0" fillId="9" borderId="48" xfId="0" applyFill="1" applyBorder="1" applyAlignment="1">
      <alignment wrapText="1"/>
    </xf>
    <xf numFmtId="0" fontId="0" fillId="9" borderId="49" xfId="0" applyFill="1" applyBorder="1" applyAlignment="1">
      <alignment wrapText="1"/>
    </xf>
    <xf numFmtId="0" fontId="2" fillId="0" borderId="26" xfId="0" applyFont="1" applyBorder="1" applyAlignment="1" applyProtection="1">
      <alignment horizontal="center" shrinkToFit="1"/>
      <protection locked="0"/>
    </xf>
    <xf numFmtId="0" fontId="2" fillId="0" borderId="27" xfId="0" applyFont="1" applyBorder="1" applyAlignment="1" applyProtection="1">
      <alignment horizontal="center" shrinkToFit="1"/>
      <protection locked="0"/>
    </xf>
    <xf numFmtId="0" fontId="2" fillId="0" borderId="18" xfId="0" applyFont="1" applyBorder="1" applyAlignment="1" applyProtection="1">
      <alignment horizontal="center" shrinkToFit="1"/>
      <protection locked="0"/>
    </xf>
    <xf numFmtId="0" fontId="2" fillId="0" borderId="29" xfId="0" applyFont="1" applyBorder="1" applyAlignment="1" applyProtection="1">
      <alignment horizontal="center" shrinkToFit="1"/>
      <protection locked="0"/>
    </xf>
    <xf numFmtId="0" fontId="0" fillId="0" borderId="18" xfId="0" applyBorder="1" applyAlignment="1" applyProtection="1">
      <alignment horizontal="center"/>
      <protection locked="0"/>
    </xf>
    <xf numFmtId="0" fontId="0" fillId="0" borderId="29" xfId="0" applyBorder="1" applyAlignment="1" applyProtection="1">
      <alignment horizontal="center"/>
      <protection locked="0"/>
    </xf>
    <xf numFmtId="167" fontId="0" fillId="0" borderId="1" xfId="0" applyNumberFormat="1" applyBorder="1" applyAlignment="1" applyProtection="1">
      <alignment horizontal="center"/>
      <protection locked="0"/>
    </xf>
    <xf numFmtId="167" fontId="0" fillId="0" borderId="9" xfId="0" applyNumberFormat="1" applyBorder="1" applyAlignment="1" applyProtection="1">
      <alignment horizontal="center"/>
      <protection locked="0"/>
    </xf>
    <xf numFmtId="167" fontId="0" fillId="0" borderId="30" xfId="0" applyNumberFormat="1" applyBorder="1" applyAlignment="1" applyProtection="1">
      <alignment horizontal="center"/>
      <protection locked="0"/>
    </xf>
    <xf numFmtId="167" fontId="0" fillId="0" borderId="32" xfId="0" applyNumberFormat="1" applyBorder="1" applyAlignment="1" applyProtection="1">
      <alignment horizontal="center"/>
      <protection locked="0"/>
    </xf>
    <xf numFmtId="167" fontId="0" fillId="0" borderId="33" xfId="0" applyNumberFormat="1" applyBorder="1" applyAlignment="1" applyProtection="1">
      <alignment horizontal="center"/>
      <protection locked="0"/>
    </xf>
    <xf numFmtId="0" fontId="2" fillId="8" borderId="19" xfId="0" applyFont="1" applyFill="1" applyBorder="1" applyAlignment="1">
      <alignment wrapText="1"/>
    </xf>
    <xf numFmtId="0" fontId="2" fillId="8" borderId="16" xfId="0" applyFont="1" applyFill="1" applyBorder="1" applyAlignment="1">
      <alignment wrapText="1"/>
    </xf>
    <xf numFmtId="0" fontId="2" fillId="8" borderId="20" xfId="0" applyFont="1" applyFill="1" applyBorder="1" applyAlignment="1">
      <alignment wrapText="1"/>
    </xf>
    <xf numFmtId="0" fontId="0" fillId="3" borderId="31" xfId="0" applyFill="1" applyBorder="1"/>
    <xf numFmtId="0" fontId="0" fillId="3" borderId="21" xfId="0" applyFill="1" applyBorder="1"/>
    <xf numFmtId="0" fontId="0" fillId="3" borderId="22" xfId="0" applyFill="1" applyBorder="1"/>
    <xf numFmtId="0" fontId="2" fillId="2" borderId="19" xfId="0" applyFont="1" applyFill="1" applyBorder="1" applyAlignment="1">
      <alignment wrapText="1"/>
    </xf>
    <xf numFmtId="0" fontId="2" fillId="2" borderId="16" xfId="0" applyFont="1" applyFill="1" applyBorder="1" applyAlignment="1">
      <alignment wrapText="1"/>
    </xf>
    <xf numFmtId="0" fontId="2" fillId="2" borderId="20" xfId="0" applyFont="1" applyFill="1" applyBorder="1" applyAlignment="1">
      <alignment wrapText="1"/>
    </xf>
    <xf numFmtId="0" fontId="10" fillId="2" borderId="1" xfId="0" applyFont="1" applyFill="1" applyBorder="1" applyAlignment="1">
      <alignment horizontal="center" vertical="top" wrapText="1"/>
    </xf>
    <xf numFmtId="0" fontId="10" fillId="2" borderId="9" xfId="0" applyFont="1" applyFill="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colors>
    <mruColors>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tabSelected="1" zoomScaleNormal="100" workbookViewId="0">
      <selection activeCell="D29" sqref="D29"/>
    </sheetView>
  </sheetViews>
  <sheetFormatPr defaultColWidth="0" defaultRowHeight="12.75" zeroHeight="1" outlineLevelCol="1" x14ac:dyDescent="0.2"/>
  <cols>
    <col min="1" max="1" width="33.28515625" customWidth="1"/>
    <col min="2" max="2" width="5.5703125" hidden="1" customWidth="1" outlineLevel="1"/>
    <col min="3" max="3" width="14.85546875" customWidth="1" collapsed="1"/>
    <col min="4" max="4" width="22.5703125" customWidth="1"/>
    <col min="5" max="5" width="10.28515625" customWidth="1"/>
    <col min="6" max="6" width="7.85546875" customWidth="1"/>
    <col min="7" max="7" width="4.5703125" customWidth="1"/>
  </cols>
  <sheetData>
    <row r="1" spans="1:7" ht="18" customHeight="1" x14ac:dyDescent="0.25">
      <c r="A1" s="77" t="s">
        <v>69</v>
      </c>
      <c r="B1" s="78"/>
      <c r="C1" s="78"/>
      <c r="D1" s="78"/>
      <c r="E1" s="78"/>
      <c r="F1" s="78"/>
      <c r="G1" s="79" t="s">
        <v>65</v>
      </c>
    </row>
    <row r="2" spans="1:7" ht="18" customHeight="1" x14ac:dyDescent="0.2">
      <c r="A2" s="80"/>
      <c r="B2" s="5"/>
      <c r="C2" s="5"/>
      <c r="D2" s="5"/>
      <c r="E2" s="5"/>
      <c r="F2" s="5"/>
      <c r="G2" s="81"/>
    </row>
    <row r="3" spans="1:7" x14ac:dyDescent="0.2">
      <c r="A3" s="82" t="s">
        <v>12</v>
      </c>
      <c r="B3" s="5"/>
      <c r="C3" s="5"/>
      <c r="D3" s="5"/>
      <c r="E3" s="5"/>
      <c r="F3" s="5"/>
      <c r="G3" s="81"/>
    </row>
    <row r="4" spans="1:7" x14ac:dyDescent="0.2">
      <c r="A4" s="83" t="s">
        <v>70</v>
      </c>
      <c r="B4" s="5"/>
      <c r="C4" s="5"/>
      <c r="D4" s="5"/>
      <c r="E4" s="5"/>
      <c r="F4" s="5"/>
      <c r="G4" s="81"/>
    </row>
    <row r="5" spans="1:7" x14ac:dyDescent="0.2">
      <c r="A5" s="83" t="s">
        <v>71</v>
      </c>
      <c r="B5" s="5"/>
      <c r="C5" s="5"/>
      <c r="D5" s="5"/>
      <c r="E5" s="5"/>
      <c r="F5" s="5"/>
      <c r="G5" s="81"/>
    </row>
    <row r="6" spans="1:7" x14ac:dyDescent="0.2">
      <c r="A6" s="80"/>
      <c r="B6" s="5"/>
      <c r="C6" s="5"/>
      <c r="D6" s="5"/>
      <c r="E6" s="5"/>
      <c r="F6" s="5"/>
      <c r="G6" s="81"/>
    </row>
    <row r="7" spans="1:7" x14ac:dyDescent="0.2">
      <c r="A7" s="84" t="s">
        <v>19</v>
      </c>
      <c r="B7" s="5"/>
      <c r="C7" s="5"/>
      <c r="D7" s="5"/>
      <c r="E7" s="5"/>
      <c r="F7" s="5"/>
      <c r="G7" s="81"/>
    </row>
    <row r="8" spans="1:7" x14ac:dyDescent="0.2">
      <c r="A8" s="85" t="s">
        <v>49</v>
      </c>
      <c r="B8" s="5"/>
      <c r="C8" s="5"/>
      <c r="D8" s="5"/>
      <c r="E8" s="5"/>
      <c r="F8" s="5"/>
      <c r="G8" s="81"/>
    </row>
    <row r="9" spans="1:7" hidden="1" x14ac:dyDescent="0.2">
      <c r="A9" s="86" t="s">
        <v>4</v>
      </c>
      <c r="B9" s="87">
        <v>25</v>
      </c>
      <c r="C9" s="88">
        <f>B9*7</f>
        <v>175</v>
      </c>
      <c r="D9" s="88"/>
      <c r="E9" s="5"/>
      <c r="F9" s="5"/>
      <c r="G9" s="81"/>
    </row>
    <row r="10" spans="1:7" hidden="1" x14ac:dyDescent="0.2">
      <c r="A10" s="86" t="s">
        <v>0</v>
      </c>
      <c r="B10" s="87">
        <v>20</v>
      </c>
      <c r="C10" s="88">
        <f>B10*7</f>
        <v>140</v>
      </c>
      <c r="D10" s="88"/>
      <c r="E10" s="5"/>
      <c r="F10" s="5"/>
      <c r="G10" s="81"/>
    </row>
    <row r="11" spans="1:7" hidden="1" x14ac:dyDescent="0.2">
      <c r="A11" s="86" t="s">
        <v>1</v>
      </c>
      <c r="B11" s="87">
        <v>21</v>
      </c>
      <c r="C11" s="88">
        <f>B11*7</f>
        <v>147</v>
      </c>
      <c r="D11" s="88"/>
      <c r="E11" s="5"/>
      <c r="F11" s="5"/>
      <c r="G11" s="81"/>
    </row>
    <row r="12" spans="1:7" hidden="1" x14ac:dyDescent="0.2">
      <c r="A12" s="86" t="s">
        <v>2</v>
      </c>
      <c r="B12" s="87">
        <v>22</v>
      </c>
      <c r="C12" s="88">
        <f>B12*7</f>
        <v>154</v>
      </c>
      <c r="D12" s="88"/>
      <c r="E12" s="5"/>
      <c r="F12" s="5"/>
      <c r="G12" s="81"/>
    </row>
    <row r="13" spans="1:7" hidden="1" x14ac:dyDescent="0.2">
      <c r="A13" s="86" t="s">
        <v>3</v>
      </c>
      <c r="B13" s="87">
        <v>23</v>
      </c>
      <c r="C13" s="88">
        <f>B13*7</f>
        <v>161</v>
      </c>
      <c r="D13" s="88"/>
      <c r="E13" s="5"/>
      <c r="F13" s="5"/>
      <c r="G13" s="81"/>
    </row>
    <row r="14" spans="1:7" hidden="1" x14ac:dyDescent="0.2">
      <c r="A14" s="86"/>
      <c r="B14" s="88"/>
      <c r="C14" s="88"/>
      <c r="D14" s="88"/>
      <c r="E14" s="5"/>
      <c r="F14" s="5"/>
      <c r="G14" s="81"/>
    </row>
    <row r="15" spans="1:7" ht="13.5" thickBot="1" x14ac:dyDescent="0.25">
      <c r="A15" s="80"/>
      <c r="B15" s="5"/>
      <c r="C15" s="5"/>
      <c r="D15" s="5"/>
      <c r="E15" s="5"/>
      <c r="F15" s="5"/>
      <c r="G15" s="81"/>
    </row>
    <row r="16" spans="1:7" x14ac:dyDescent="0.2">
      <c r="A16" s="25" t="s">
        <v>15</v>
      </c>
      <c r="B16" s="26"/>
      <c r="C16" s="26"/>
      <c r="D16" s="27"/>
      <c r="E16" s="133"/>
      <c r="F16" s="133"/>
      <c r="G16" s="134"/>
    </row>
    <row r="17" spans="1:10" x14ac:dyDescent="0.2">
      <c r="A17" s="28" t="s">
        <v>16</v>
      </c>
      <c r="B17" s="23"/>
      <c r="C17" s="23"/>
      <c r="D17" s="24"/>
      <c r="E17" s="135"/>
      <c r="F17" s="135"/>
      <c r="G17" s="136"/>
    </row>
    <row r="18" spans="1:10" x14ac:dyDescent="0.2">
      <c r="A18" s="28" t="s">
        <v>37</v>
      </c>
      <c r="B18" s="23"/>
      <c r="C18" s="23"/>
      <c r="D18" s="24"/>
      <c r="E18" s="137" t="s">
        <v>4</v>
      </c>
      <c r="F18" s="137"/>
      <c r="G18" s="138"/>
    </row>
    <row r="19" spans="1:10" x14ac:dyDescent="0.2">
      <c r="A19" s="28" t="s">
        <v>17</v>
      </c>
      <c r="B19" s="23"/>
      <c r="C19" s="23"/>
      <c r="D19" s="24"/>
      <c r="E19" s="139">
        <v>43101</v>
      </c>
      <c r="F19" s="140"/>
      <c r="G19" s="141"/>
    </row>
    <row r="20" spans="1:10" ht="13.5" thickBot="1" x14ac:dyDescent="0.25">
      <c r="A20" s="29" t="s">
        <v>18</v>
      </c>
      <c r="B20" s="30"/>
      <c r="C20" s="30"/>
      <c r="D20" s="31"/>
      <c r="E20" s="142">
        <v>43465</v>
      </c>
      <c r="F20" s="142"/>
      <c r="G20" s="143"/>
    </row>
    <row r="21" spans="1:10" s="36" customFormat="1" ht="11.25" x14ac:dyDescent="0.2">
      <c r="A21" s="89" t="s">
        <v>34</v>
      </c>
      <c r="B21" s="32"/>
      <c r="C21" s="33"/>
      <c r="D21" s="34"/>
      <c r="E21" s="35">
        <f>VLOOKUP(E18,A9:C13,3,FALSE)</f>
        <v>175</v>
      </c>
      <c r="F21" s="33" t="s">
        <v>7</v>
      </c>
      <c r="G21" s="90"/>
      <c r="I21" s="37"/>
      <c r="J21" s="37"/>
    </row>
    <row r="22" spans="1:10" s="36" customFormat="1" ht="11.25" x14ac:dyDescent="0.2">
      <c r="A22" s="89" t="s">
        <v>35</v>
      </c>
      <c r="B22" s="32"/>
      <c r="C22" s="33"/>
      <c r="D22" s="34"/>
      <c r="E22" s="35">
        <f>8*7</f>
        <v>56</v>
      </c>
      <c r="F22" s="33" t="s">
        <v>7</v>
      </c>
      <c r="G22" s="90"/>
      <c r="I22" s="37"/>
      <c r="J22" s="37"/>
    </row>
    <row r="23" spans="1:10" s="36" customFormat="1" ht="11.25" x14ac:dyDescent="0.2">
      <c r="A23" s="91" t="s">
        <v>36</v>
      </c>
      <c r="B23" s="38"/>
      <c r="C23" s="39"/>
      <c r="D23" s="40"/>
      <c r="E23" s="41">
        <v>56</v>
      </c>
      <c r="F23" s="39" t="s">
        <v>7</v>
      </c>
      <c r="G23" s="92"/>
      <c r="I23" s="37"/>
      <c r="J23" s="37"/>
    </row>
    <row r="24" spans="1:10" s="36" customFormat="1" ht="11.25" x14ac:dyDescent="0.2">
      <c r="A24" s="93" t="s">
        <v>13</v>
      </c>
      <c r="B24" s="42"/>
      <c r="C24" s="42"/>
      <c r="D24" s="43"/>
      <c r="E24" s="44">
        <v>365</v>
      </c>
      <c r="F24" s="42" t="s">
        <v>6</v>
      </c>
      <c r="G24" s="94"/>
      <c r="I24" s="37"/>
      <c r="J24" s="37"/>
    </row>
    <row r="25" spans="1:10" s="36" customFormat="1" ht="11.25" x14ac:dyDescent="0.2">
      <c r="A25" s="89" t="s">
        <v>5</v>
      </c>
      <c r="B25" s="33"/>
      <c r="C25" s="33"/>
      <c r="D25" s="34"/>
      <c r="E25" s="35">
        <f>E20-E19+1</f>
        <v>365</v>
      </c>
      <c r="F25" s="33" t="s">
        <v>6</v>
      </c>
      <c r="G25" s="90"/>
      <c r="I25" s="37"/>
      <c r="J25" s="37"/>
    </row>
    <row r="26" spans="1:10" s="36" customFormat="1" ht="11.25" x14ac:dyDescent="0.2">
      <c r="A26" s="91" t="s">
        <v>14</v>
      </c>
      <c r="B26" s="39"/>
      <c r="C26" s="39"/>
      <c r="D26" s="40"/>
      <c r="E26" s="45">
        <f>ROUND(E25/E24,4)</f>
        <v>1</v>
      </c>
      <c r="F26" s="39"/>
      <c r="G26" s="92"/>
      <c r="I26" s="37"/>
      <c r="J26" s="37"/>
    </row>
    <row r="27" spans="1:10" s="36" customFormat="1" ht="11.25" x14ac:dyDescent="0.2">
      <c r="A27" s="89"/>
      <c r="B27" s="33"/>
      <c r="C27" s="33"/>
      <c r="D27" s="33"/>
      <c r="E27" s="95"/>
      <c r="F27" s="33"/>
      <c r="G27" s="90"/>
    </row>
    <row r="28" spans="1:10" x14ac:dyDescent="0.2">
      <c r="A28" s="82" t="s">
        <v>33</v>
      </c>
      <c r="B28" s="5"/>
      <c r="C28" s="5"/>
      <c r="D28" s="5"/>
      <c r="E28" s="96"/>
      <c r="F28" s="5"/>
      <c r="G28" s="97"/>
    </row>
    <row r="29" spans="1:10" x14ac:dyDescent="0.2">
      <c r="A29" s="80" t="s">
        <v>20</v>
      </c>
      <c r="B29" s="98">
        <v>2</v>
      </c>
      <c r="C29" s="99" t="s">
        <v>28</v>
      </c>
      <c r="D29" s="5"/>
      <c r="E29" s="18"/>
      <c r="F29" s="6" t="s">
        <v>7</v>
      </c>
      <c r="G29" s="100"/>
    </row>
    <row r="30" spans="1:10" x14ac:dyDescent="0.2">
      <c r="A30" s="80" t="s">
        <v>21</v>
      </c>
      <c r="B30" s="98">
        <v>3</v>
      </c>
      <c r="C30" s="99" t="s">
        <v>29</v>
      </c>
      <c r="D30" s="5"/>
      <c r="E30" s="20"/>
      <c r="F30" s="5" t="s">
        <v>7</v>
      </c>
      <c r="G30" s="81"/>
    </row>
    <row r="31" spans="1:10" x14ac:dyDescent="0.2">
      <c r="A31" s="80" t="s">
        <v>22</v>
      </c>
      <c r="B31" s="98">
        <v>4</v>
      </c>
      <c r="C31" s="99" t="s">
        <v>30</v>
      </c>
      <c r="D31" s="5"/>
      <c r="E31" s="20"/>
      <c r="F31" s="5" t="s">
        <v>7</v>
      </c>
      <c r="G31" s="81"/>
    </row>
    <row r="32" spans="1:10" x14ac:dyDescent="0.2">
      <c r="A32" s="80" t="s">
        <v>23</v>
      </c>
      <c r="B32" s="98">
        <v>5</v>
      </c>
      <c r="C32" s="99" t="s">
        <v>31</v>
      </c>
      <c r="D32" s="5"/>
      <c r="E32" s="20"/>
      <c r="F32" s="5" t="s">
        <v>7</v>
      </c>
      <c r="G32" s="81"/>
    </row>
    <row r="33" spans="1:7" x14ac:dyDescent="0.2">
      <c r="A33" s="80" t="s">
        <v>24</v>
      </c>
      <c r="B33" s="98">
        <v>6</v>
      </c>
      <c r="C33" s="99" t="s">
        <v>32</v>
      </c>
      <c r="D33" s="5"/>
      <c r="E33" s="21"/>
      <c r="F33" s="9" t="s">
        <v>7</v>
      </c>
      <c r="G33" s="97"/>
    </row>
    <row r="34" spans="1:7" x14ac:dyDescent="0.2">
      <c r="A34" s="82" t="s">
        <v>27</v>
      </c>
      <c r="B34" s="98"/>
      <c r="C34" s="5"/>
      <c r="D34" s="5"/>
      <c r="E34" s="7">
        <f>SUM(E29:E33)</f>
        <v>0</v>
      </c>
      <c r="F34" s="4" t="s">
        <v>7</v>
      </c>
      <c r="G34" s="101"/>
    </row>
    <row r="35" spans="1:7" x14ac:dyDescent="0.2">
      <c r="A35" s="82" t="s">
        <v>25</v>
      </c>
      <c r="B35" s="98"/>
      <c r="C35" s="5"/>
      <c r="D35" s="5"/>
      <c r="E35" s="17">
        <f>E34/35</f>
        <v>0</v>
      </c>
      <c r="F35" s="4" t="s">
        <v>38</v>
      </c>
      <c r="G35" s="101"/>
    </row>
    <row r="36" spans="1:7" s="36" customFormat="1" ht="11.25" x14ac:dyDescent="0.2">
      <c r="A36" s="89"/>
      <c r="B36" s="66"/>
      <c r="C36" s="33"/>
      <c r="D36" s="33"/>
      <c r="E36" s="33"/>
      <c r="F36" s="33"/>
      <c r="G36" s="102"/>
    </row>
    <row r="37" spans="1:7" x14ac:dyDescent="0.2">
      <c r="A37" s="103" t="s">
        <v>47</v>
      </c>
      <c r="B37" s="1"/>
      <c r="C37" s="4"/>
      <c r="D37" s="4"/>
      <c r="E37" s="16">
        <f>E21*E$26*E35</f>
        <v>0</v>
      </c>
      <c r="F37" s="4" t="s">
        <v>7</v>
      </c>
      <c r="G37" s="101"/>
    </row>
    <row r="38" spans="1:7" s="36" customFormat="1" ht="11.25" x14ac:dyDescent="0.2">
      <c r="A38" s="89"/>
      <c r="B38" s="66"/>
      <c r="C38" s="33"/>
      <c r="D38" s="33"/>
      <c r="E38" s="33"/>
      <c r="F38" s="33"/>
      <c r="G38" s="90"/>
    </row>
    <row r="39" spans="1:7" s="36" customFormat="1" ht="11.25" x14ac:dyDescent="0.2">
      <c r="A39" s="104" t="s">
        <v>48</v>
      </c>
      <c r="B39" s="47"/>
      <c r="C39" s="48"/>
      <c r="D39" s="49"/>
      <c r="E39" s="153" t="s">
        <v>26</v>
      </c>
      <c r="F39" s="154"/>
      <c r="G39" s="105"/>
    </row>
    <row r="40" spans="1:7" s="36" customFormat="1" ht="11.25" x14ac:dyDescent="0.2">
      <c r="A40" s="106" t="s">
        <v>51</v>
      </c>
      <c r="B40" s="51">
        <f>WEEKDAY(C40)</f>
        <v>2</v>
      </c>
      <c r="C40" s="125">
        <v>43101</v>
      </c>
      <c r="D40" s="50" t="str">
        <f>IF(AND(C40&gt;=E$19,C40&lt;=E$20),"Yes, falls within leave period","No, falls outside leave period")</f>
        <v>Yes, falls within leave period</v>
      </c>
      <c r="E40" s="52">
        <f>IF(D40="No, falls outside leave period",0,VLOOKUP(B40,B$29:E$33,4,FALSE))</f>
        <v>0</v>
      </c>
      <c r="F40" s="53" t="s">
        <v>7</v>
      </c>
      <c r="G40" s="107"/>
    </row>
    <row r="41" spans="1:7" s="36" customFormat="1" ht="11.25" x14ac:dyDescent="0.2">
      <c r="A41" s="108" t="s">
        <v>52</v>
      </c>
      <c r="B41" s="55">
        <f>WEEKDAY(C41)</f>
        <v>5</v>
      </c>
      <c r="C41" s="56">
        <v>43188</v>
      </c>
      <c r="D41" s="54" t="str">
        <f>IF(AND(C41&gt;=E$19,C41&lt;=E$20),"Yes, falls within leave period","No, falls outside leave period")</f>
        <v>Yes, falls within leave period</v>
      </c>
      <c r="E41" s="57">
        <f>IF(D41="No, falls outside leave period",0,VLOOKUP(B41,B$29:E$33,4,FALSE))</f>
        <v>0</v>
      </c>
      <c r="F41" s="58" t="s">
        <v>7</v>
      </c>
      <c r="G41" s="109"/>
    </row>
    <row r="42" spans="1:7" s="36" customFormat="1" ht="11.25" x14ac:dyDescent="0.2">
      <c r="A42" s="108" t="s">
        <v>53</v>
      </c>
      <c r="B42" s="55">
        <f>WEEKDAY(C42)</f>
        <v>6</v>
      </c>
      <c r="C42" s="56">
        <v>43189</v>
      </c>
      <c r="D42" s="54" t="str">
        <f>IF(AND(C42&gt;=E$19,C42&lt;=E$20),"Yes, falls within leave period","No, falls outside leave period")</f>
        <v>Yes, falls within leave period</v>
      </c>
      <c r="E42" s="57">
        <f>IF(D42="No, falls outside leave period",0,VLOOKUP(B42,B$29:E$33,4,FALSE))</f>
        <v>0</v>
      </c>
      <c r="F42" s="58" t="s">
        <v>7</v>
      </c>
      <c r="G42" s="109"/>
    </row>
    <row r="43" spans="1:7" s="36" customFormat="1" ht="11.25" x14ac:dyDescent="0.2">
      <c r="A43" s="108" t="s">
        <v>54</v>
      </c>
      <c r="B43" s="55">
        <f>WEEKDAY(C43)</f>
        <v>2</v>
      </c>
      <c r="C43" s="56">
        <v>43192</v>
      </c>
      <c r="D43" s="54" t="str">
        <f>IF(AND(C43&gt;=E$19,C43&lt;=E$20),"Yes, falls within leave period","No, falls outside leave period")</f>
        <v>Yes, falls within leave period</v>
      </c>
      <c r="E43" s="57">
        <f>IF(D43="No, falls outside leave period",0,VLOOKUP(B43,B$29:E$33,4,FALSE))</f>
        <v>0</v>
      </c>
      <c r="F43" s="58" t="s">
        <v>7</v>
      </c>
      <c r="G43" s="109"/>
    </row>
    <row r="44" spans="1:7" s="36" customFormat="1" ht="11.25" x14ac:dyDescent="0.2">
      <c r="A44" s="108" t="s">
        <v>55</v>
      </c>
      <c r="B44" s="55">
        <f t="shared" ref="B44:B55" si="0">WEEKDAY(C44)</f>
        <v>3</v>
      </c>
      <c r="C44" s="56">
        <v>43193</v>
      </c>
      <c r="D44" s="54" t="str">
        <f t="shared" ref="D44:D55" si="1">IF(AND(C44&gt;=E$19,C44&lt;=E$20),"Yes, falls within leave period","No, falls outside leave period")</f>
        <v>Yes, falls within leave period</v>
      </c>
      <c r="E44" s="57">
        <f t="shared" ref="E44:E55" si="2">IF(D44="No, falls outside leave period",0,VLOOKUP(B44,B$29:E$33,4,FALSE))</f>
        <v>0</v>
      </c>
      <c r="F44" s="58" t="s">
        <v>7</v>
      </c>
      <c r="G44" s="109"/>
    </row>
    <row r="45" spans="1:7" s="36" customFormat="1" ht="11.25" x14ac:dyDescent="0.2">
      <c r="A45" s="110" t="s">
        <v>56</v>
      </c>
      <c r="B45" s="55">
        <f t="shared" si="0"/>
        <v>4</v>
      </c>
      <c r="C45" s="56">
        <v>43194</v>
      </c>
      <c r="D45" s="59" t="str">
        <f t="shared" si="1"/>
        <v>Yes, falls within leave period</v>
      </c>
      <c r="E45" s="57">
        <f t="shared" si="2"/>
        <v>0</v>
      </c>
      <c r="F45" s="58" t="s">
        <v>7</v>
      </c>
      <c r="G45" s="109"/>
    </row>
    <row r="46" spans="1:7" s="36" customFormat="1" ht="11.25" x14ac:dyDescent="0.2">
      <c r="A46" s="106" t="s">
        <v>57</v>
      </c>
      <c r="B46" s="51">
        <f>WEEKDAY(C46)</f>
        <v>2</v>
      </c>
      <c r="C46" s="125">
        <v>43227</v>
      </c>
      <c r="D46" s="59" t="str">
        <f>IF(AND(C46&gt;=E$19,C46&lt;=E$20),"Yes, falls within leave period","No, falls outside leave period")</f>
        <v>Yes, falls within leave period</v>
      </c>
      <c r="E46" s="52">
        <f>IF(D46="No, falls outside leave period",0,VLOOKUP(B46,B$29:E$33,4,FALSE))</f>
        <v>0</v>
      </c>
      <c r="F46" s="53" t="s">
        <v>7</v>
      </c>
      <c r="G46" s="107"/>
    </row>
    <row r="47" spans="1:7" s="36" customFormat="1" ht="11.25" x14ac:dyDescent="0.2">
      <c r="A47" s="111" t="s">
        <v>8</v>
      </c>
      <c r="B47" s="55">
        <f>WEEKDAY(C47)</f>
        <v>2</v>
      </c>
      <c r="C47" s="125">
        <v>43248</v>
      </c>
      <c r="D47" s="60" t="str">
        <f>IF(AND(C47&gt;=E$19,C47&lt;=E$20),"Yes, falls within leave period","No, falls outside leave period")</f>
        <v>Yes, falls within leave period</v>
      </c>
      <c r="E47" s="52">
        <f>IF(D47="No, falls outside leave period",0,VLOOKUP(B47,B$29:E$33,4,FALSE))</f>
        <v>0</v>
      </c>
      <c r="F47" s="53" t="s">
        <v>7</v>
      </c>
      <c r="G47" s="107"/>
    </row>
    <row r="48" spans="1:7" s="36" customFormat="1" ht="11.25" x14ac:dyDescent="0.2">
      <c r="A48" s="111" t="s">
        <v>9</v>
      </c>
      <c r="B48" s="61">
        <f t="shared" si="0"/>
        <v>2</v>
      </c>
      <c r="C48" s="65">
        <v>43339</v>
      </c>
      <c r="D48" s="60" t="str">
        <f t="shared" si="1"/>
        <v>Yes, falls within leave period</v>
      </c>
      <c r="E48" s="62">
        <f t="shared" si="2"/>
        <v>0</v>
      </c>
      <c r="F48" s="63" t="s">
        <v>7</v>
      </c>
      <c r="G48" s="112"/>
    </row>
    <row r="49" spans="1:7" s="36" customFormat="1" ht="11.25" x14ac:dyDescent="0.2">
      <c r="A49" s="93" t="s">
        <v>58</v>
      </c>
      <c r="B49" s="64">
        <f t="shared" si="0"/>
        <v>6</v>
      </c>
      <c r="C49" s="65">
        <v>43455</v>
      </c>
      <c r="D49" s="60" t="str">
        <f t="shared" si="1"/>
        <v>Yes, falls within leave period</v>
      </c>
      <c r="E49" s="62">
        <f t="shared" si="2"/>
        <v>0</v>
      </c>
      <c r="F49" s="63" t="s">
        <v>7</v>
      </c>
      <c r="G49" s="112"/>
    </row>
    <row r="50" spans="1:7" s="36" customFormat="1" ht="11.25" x14ac:dyDescent="0.2">
      <c r="A50" s="89" t="s">
        <v>59</v>
      </c>
      <c r="B50" s="66">
        <f t="shared" si="0"/>
        <v>2</v>
      </c>
      <c r="C50" s="67">
        <v>43458</v>
      </c>
      <c r="D50" s="54" t="str">
        <f t="shared" si="1"/>
        <v>Yes, falls within leave period</v>
      </c>
      <c r="E50" s="57">
        <f t="shared" si="2"/>
        <v>0</v>
      </c>
      <c r="F50" s="58" t="s">
        <v>7</v>
      </c>
      <c r="G50" s="109"/>
    </row>
    <row r="51" spans="1:7" s="36" customFormat="1" ht="11.25" x14ac:dyDescent="0.2">
      <c r="A51" s="124" t="s">
        <v>60</v>
      </c>
      <c r="B51" s="66">
        <f t="shared" si="0"/>
        <v>3</v>
      </c>
      <c r="C51" s="67">
        <v>43459</v>
      </c>
      <c r="D51" s="54" t="str">
        <f t="shared" si="1"/>
        <v>Yes, falls within leave period</v>
      </c>
      <c r="E51" s="57">
        <f t="shared" si="2"/>
        <v>0</v>
      </c>
      <c r="F51" s="58" t="s">
        <v>7</v>
      </c>
      <c r="G51" s="109"/>
    </row>
    <row r="52" spans="1:7" s="36" customFormat="1" ht="11.25" x14ac:dyDescent="0.2">
      <c r="A52" s="124" t="s">
        <v>61</v>
      </c>
      <c r="B52" s="66">
        <f t="shared" si="0"/>
        <v>4</v>
      </c>
      <c r="C52" s="67">
        <v>43460</v>
      </c>
      <c r="D52" s="54" t="str">
        <f t="shared" si="1"/>
        <v>Yes, falls within leave period</v>
      </c>
      <c r="E52" s="57">
        <f t="shared" si="2"/>
        <v>0</v>
      </c>
      <c r="F52" s="58" t="s">
        <v>7</v>
      </c>
      <c r="G52" s="109"/>
    </row>
    <row r="53" spans="1:7" s="36" customFormat="1" ht="11.25" x14ac:dyDescent="0.2">
      <c r="A53" s="89" t="s">
        <v>62</v>
      </c>
      <c r="B53" s="66">
        <f t="shared" si="0"/>
        <v>5</v>
      </c>
      <c r="C53" s="67">
        <v>43461</v>
      </c>
      <c r="D53" s="54" t="str">
        <f t="shared" si="1"/>
        <v>Yes, falls within leave period</v>
      </c>
      <c r="E53" s="57">
        <f t="shared" si="2"/>
        <v>0</v>
      </c>
      <c r="F53" s="58" t="s">
        <v>7</v>
      </c>
      <c r="G53" s="109"/>
    </row>
    <row r="54" spans="1:7" s="36" customFormat="1" ht="11.25" x14ac:dyDescent="0.2">
      <c r="A54" s="89" t="s">
        <v>63</v>
      </c>
      <c r="B54" s="66">
        <f t="shared" si="0"/>
        <v>6</v>
      </c>
      <c r="C54" s="67">
        <v>43462</v>
      </c>
      <c r="D54" s="54" t="str">
        <f t="shared" si="1"/>
        <v>Yes, falls within leave period</v>
      </c>
      <c r="E54" s="57">
        <f t="shared" si="2"/>
        <v>0</v>
      </c>
      <c r="F54" s="58" t="s">
        <v>7</v>
      </c>
      <c r="G54" s="109"/>
    </row>
    <row r="55" spans="1:7" s="36" customFormat="1" ht="11.25" x14ac:dyDescent="0.2">
      <c r="A55" s="91" t="s">
        <v>64</v>
      </c>
      <c r="B55" s="68">
        <f t="shared" si="0"/>
        <v>2</v>
      </c>
      <c r="C55" s="69">
        <v>43465</v>
      </c>
      <c r="D55" s="59" t="str">
        <f t="shared" si="1"/>
        <v>Yes, falls within leave period</v>
      </c>
      <c r="E55" s="70">
        <f t="shared" si="2"/>
        <v>0</v>
      </c>
      <c r="F55" s="71" t="s">
        <v>7</v>
      </c>
      <c r="G55" s="113"/>
    </row>
    <row r="56" spans="1:7" s="36" customFormat="1" ht="11.25" x14ac:dyDescent="0.2">
      <c r="A56" s="114"/>
      <c r="B56" s="33"/>
      <c r="C56" s="33"/>
      <c r="D56" s="33"/>
      <c r="E56" s="33"/>
      <c r="F56" s="33"/>
      <c r="G56" s="90"/>
    </row>
    <row r="57" spans="1:7" s="36" customFormat="1" ht="11.25" x14ac:dyDescent="0.2">
      <c r="A57" s="115" t="s">
        <v>44</v>
      </c>
      <c r="B57" s="46"/>
      <c r="C57" s="46"/>
      <c r="D57" s="72"/>
      <c r="E57" s="73">
        <f>SUM(E40:E55)</f>
        <v>0</v>
      </c>
      <c r="F57" s="46" t="s">
        <v>7</v>
      </c>
      <c r="G57" s="102"/>
    </row>
    <row r="58" spans="1:7" s="36" customFormat="1" ht="11.25" x14ac:dyDescent="0.2">
      <c r="A58" s="115" t="s">
        <v>45</v>
      </c>
      <c r="B58" s="46"/>
      <c r="C58" s="46"/>
      <c r="D58" s="72"/>
      <c r="E58" s="73">
        <f>SUM(E22:E23)*E26*E35</f>
        <v>0</v>
      </c>
      <c r="F58" s="46" t="s">
        <v>7</v>
      </c>
      <c r="G58" s="102"/>
    </row>
    <row r="59" spans="1:7" s="36" customFormat="1" ht="11.25" x14ac:dyDescent="0.2">
      <c r="A59" s="115" t="s">
        <v>46</v>
      </c>
      <c r="B59" s="46"/>
      <c r="C59" s="46"/>
      <c r="D59" s="72"/>
      <c r="E59" s="73">
        <f>ROUND(E58-E57,2)</f>
        <v>0</v>
      </c>
      <c r="F59" s="46" t="s">
        <v>7</v>
      </c>
      <c r="G59" s="102"/>
    </row>
    <row r="60" spans="1:7" ht="13.5" thickBot="1" x14ac:dyDescent="0.25">
      <c r="A60" s="116" t="s">
        <v>40</v>
      </c>
      <c r="B60" s="2"/>
      <c r="C60" s="6"/>
      <c r="D60" s="3"/>
      <c r="E60" s="18"/>
      <c r="F60" s="6" t="s">
        <v>7</v>
      </c>
      <c r="G60" s="100"/>
    </row>
    <row r="61" spans="1:7" ht="25.5" customHeight="1" thickBot="1" x14ac:dyDescent="0.25">
      <c r="A61" s="150" t="s">
        <v>39</v>
      </c>
      <c r="B61" s="151"/>
      <c r="C61" s="151"/>
      <c r="D61" s="152"/>
      <c r="E61" s="19">
        <f>ROUNDUP(E37+E59+E60,0)</f>
        <v>0</v>
      </c>
      <c r="F61" s="14" t="s">
        <v>7</v>
      </c>
      <c r="G61" s="15"/>
    </row>
    <row r="62" spans="1:7" ht="13.5" thickBot="1" x14ac:dyDescent="0.25">
      <c r="A62" s="147" t="s">
        <v>10</v>
      </c>
      <c r="B62" s="148"/>
      <c r="C62" s="148"/>
      <c r="D62" s="149"/>
      <c r="E62" s="8"/>
      <c r="F62" s="11" t="s">
        <v>7</v>
      </c>
      <c r="G62" s="117"/>
    </row>
    <row r="63" spans="1:7" ht="25.5" customHeight="1" thickBot="1" x14ac:dyDescent="0.25">
      <c r="A63" s="144" t="s">
        <v>67</v>
      </c>
      <c r="B63" s="145"/>
      <c r="C63" s="145"/>
      <c r="D63" s="146"/>
      <c r="E63" s="74">
        <f>E61-E62</f>
        <v>0</v>
      </c>
      <c r="F63" s="75" t="s">
        <v>7</v>
      </c>
      <c r="G63" s="76"/>
    </row>
    <row r="64" spans="1:7" ht="13.5" thickBot="1" x14ac:dyDescent="0.25">
      <c r="A64" s="121" t="s">
        <v>68</v>
      </c>
      <c r="B64" s="122"/>
      <c r="C64" s="122"/>
      <c r="D64" s="122"/>
      <c r="E64" s="122"/>
      <c r="F64" s="122"/>
      <c r="G64" s="123"/>
    </row>
    <row r="65" spans="1:7" x14ac:dyDescent="0.2">
      <c r="A65" s="118" t="s">
        <v>11</v>
      </c>
      <c r="B65" s="119"/>
      <c r="C65" s="119"/>
      <c r="D65" s="119"/>
      <c r="E65" s="119"/>
      <c r="F65" s="119"/>
      <c r="G65" s="120"/>
    </row>
    <row r="66" spans="1:7" ht="38.25" customHeight="1" x14ac:dyDescent="0.2">
      <c r="A66" s="126" t="s">
        <v>50</v>
      </c>
      <c r="B66" s="127"/>
      <c r="C66" s="127"/>
      <c r="D66" s="127"/>
      <c r="E66" s="127"/>
      <c r="F66" s="127"/>
      <c r="G66" s="128"/>
    </row>
    <row r="67" spans="1:7" x14ac:dyDescent="0.2">
      <c r="A67" s="129" t="s">
        <v>72</v>
      </c>
      <c r="B67" s="127"/>
      <c r="C67" s="127"/>
      <c r="D67" s="127"/>
      <c r="E67" s="127"/>
      <c r="F67" s="127"/>
      <c r="G67" s="128"/>
    </row>
    <row r="68" spans="1:7" ht="25.5" customHeight="1" thickBot="1" x14ac:dyDescent="0.25">
      <c r="A68" s="130" t="s">
        <v>66</v>
      </c>
      <c r="B68" s="131"/>
      <c r="C68" s="131"/>
      <c r="D68" s="131"/>
      <c r="E68" s="131"/>
      <c r="F68" s="131"/>
      <c r="G68" s="132"/>
    </row>
    <row r="69" spans="1:7" x14ac:dyDescent="0.2">
      <c r="A69" s="13" t="s">
        <v>41</v>
      </c>
      <c r="B69" s="10"/>
      <c r="C69" s="10"/>
      <c r="D69" s="10"/>
      <c r="E69" s="10"/>
      <c r="F69" s="10"/>
      <c r="G69" s="10"/>
    </row>
    <row r="70" spans="1:7" x14ac:dyDescent="0.2">
      <c r="A70" s="12" t="s">
        <v>42</v>
      </c>
      <c r="B70" s="10"/>
      <c r="C70" s="12" t="s">
        <v>43</v>
      </c>
      <c r="D70" s="12"/>
      <c r="E70" s="12"/>
      <c r="F70" s="12"/>
      <c r="G70" s="12"/>
    </row>
    <row r="71" spans="1:7" x14ac:dyDescent="0.2">
      <c r="A71" s="22" t="s">
        <v>65</v>
      </c>
      <c r="B71" s="10"/>
      <c r="C71" s="22"/>
      <c r="D71" s="10"/>
      <c r="E71" s="10"/>
      <c r="F71" s="10"/>
      <c r="G71" s="10"/>
    </row>
    <row r="72" spans="1:7" hidden="1" x14ac:dyDescent="0.2"/>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sheetData>
  <sheetProtection password="9CDD" sheet="1" objects="1" scenarios="1"/>
  <dataConsolidate/>
  <mergeCells count="12">
    <mergeCell ref="A66:G66"/>
    <mergeCell ref="A67:G67"/>
    <mergeCell ref="A68:G68"/>
    <mergeCell ref="E16:G16"/>
    <mergeCell ref="E17:G17"/>
    <mergeCell ref="E18:G18"/>
    <mergeCell ref="E19:G19"/>
    <mergeCell ref="E20:G20"/>
    <mergeCell ref="A63:D63"/>
    <mergeCell ref="A62:D62"/>
    <mergeCell ref="A61:D61"/>
    <mergeCell ref="E39:F39"/>
  </mergeCells>
  <phoneticPr fontId="0" type="noConversion"/>
  <dataValidations xWindow="861" yWindow="193" count="8">
    <dataValidation type="decimal" errorStyle="warning" allowBlank="1" showInputMessage="1" showErrorMessage="1" errorTitle="Leave taken outside range" error="Leave entered is outside range 0-200._x000a__x000a_Is this right? Click [YES] or else [NO] and re-enter." promptTitle="Leavers: Annual leave taken" prompt="Only complete this box when calculating a leaver's payment._x000a__x000a_Enter the annual leave taken (hours) this leave year._x000a_" sqref="E62">
      <formula1>0</formula1>
      <formula2>200</formula2>
    </dataValidation>
    <dataValidation type="decimal" errorStyle="warning" allowBlank="1" showInputMessage="1" showErrorMessage="1" errorTitle="Carry forward is unusual" error="Is this right?_x000a__x000a_Usually no more than 35 hours (pro rata) can be carried forward. However managers may agree a higher carry forward when strong personal reasons or School business have prevented staff from taking leave." promptTitle="Carry forward" prompt="Enter the number of hours carried forward from a previous leave year/period._x000a__x000a_[TAB] to next box." sqref="E60">
      <formula1>0</formula1>
      <formula2>35</formula2>
    </dataValidation>
    <dataValidation type="decimal" errorStyle="warning" allowBlank="1" showInputMessage="1" showErrorMessage="1" errorTitle="Hours outside range" error="Hours entered outside the range 0-7._x000a__x000a_Is this correct?_x000a__x000a_If not, click [NO] and re-enter._x000a_If yes, click [YES]." promptTitle="Working pattern this day" prompt="Enter the number of hours the employee normally works this day._x000a__x000a_[TAB] to next box. " sqref="E29:E33">
      <formula1>0</formula1>
      <formula2>7</formula2>
    </dataValidation>
    <dataValidation type="list" allowBlank="1" showInputMessage="1" showErrorMessage="1" errorTitle="Select from list." error="Press [DELETE] to clear cell. Click on the arrow to the right of the cell, and select as appropriate from the list using your mouse._x000a__x000a_[TAB] to next box." promptTitle="Holiday terms and conditions" prompt="Using arrow at right of cell, select the correct holiday terms and conditions for this employee. See note 1._x000a__x000a_[TAB] to next box." sqref="E18:F18">
      <formula1>$A$9:$A$13</formula1>
    </dataValidation>
    <dataValidation allowBlank="1" showInputMessage="1" showErrorMessage="1" promptTitle="Department" prompt="Enter department / institute / division / unit name here._x000a__x000a_[TAB] to next box." sqref="E17:F17"/>
    <dataValidation allowBlank="1" showInputMessage="1" promptTitle="Employee name" prompt="Enter employee's name here._x000a__x000a_[TAB] to next box." sqref="E16:F16"/>
    <dataValidation type="date" allowBlank="1" showInputMessage="1" showErrorMessage="1" errorTitle="Date out of range" error="Retry and press [DELETE] to clear data._x000a__x000a_Enter a date in dd/mm/yy format between 01/01/18 and 31/12/18._x000a__x000a_[TAB] to next box." promptTitle="Start date of leave period" prompt="Enter the start date of the leave period (see note 2) using dd/mm/yy format._x000a__x000a_[TAB] to next box." sqref="E19:G19">
      <formula1>43101</formula1>
      <formula2>43465</formula2>
    </dataValidation>
    <dataValidation type="date" allowBlank="1" showInputMessage="1" showErrorMessage="1" errorTitle="Date out of range" error="Retry and press [DELETE] to clear data._x000a__x000a_Enter a date in dd/mm/yy format between 01/01/18 and 31/12/18._x000a__x000a_[TAB] to next box." promptTitle="End date of leave period" prompt="Enter the end date of the leave period (see note 3) using dd/mm/yy format._x000a__x000a_[TAB] to next box." sqref="E20:G20">
      <formula1>43101</formula1>
      <formula2>43465</formula2>
    </dataValidation>
  </dataValidations>
  <pageMargins left="0.59055118110236227" right="0.59055118110236227" top="0.78740157480314965" bottom="0.78740157480314965" header="0" footer="0"/>
  <pageSetup scale="92" fitToHeight="2" orientation="portrait" r:id="rId1"/>
  <headerFooter alignWithMargins="0">
    <oddFooter>Page &amp;P of &amp;N</oddFooter>
  </headerFooter>
  <rowBreaks count="1" manualBreakCount="1">
    <brk id="64" max="6" man="1"/>
  </rowBreaks>
  <cellWatches>
    <cellWatch r="E19"/>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Part-time staff</vt:lpstr>
      <vt:lpstr>'Part-time staff'!Print_Area</vt:lpstr>
    </vt:vector>
  </TitlesOfParts>
  <Company>LSE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2015-11-19T15:36:37Z</cp:lastPrinted>
  <dcterms:created xsi:type="dcterms:W3CDTF">2007-01-08T14:30:54Z</dcterms:created>
  <dcterms:modified xsi:type="dcterms:W3CDTF">2017-10-17T14:52:40Z</dcterms:modified>
</cp:coreProperties>
</file>