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DAT\1. Team administration\4. Work programmes\HR Electronic Forms\Annual Leave Calculators\"/>
    </mc:Choice>
  </mc:AlternateContent>
  <bookViews>
    <workbookView xWindow="0" yWindow="0" windowWidth="19200" windowHeight="7305"/>
  </bookViews>
  <sheets>
    <sheet name="Full-time staff" sheetId="1" r:id="rId1"/>
  </sheets>
  <definedNames>
    <definedName name="_xlnm.Print_Area" localSheetId="0">'Full-time staff'!$A$1:$C$58</definedName>
    <definedName name="_xlnm.Print_Titles" localSheetId="0">'Full-time staff'!$1:$1</definedName>
  </definedNames>
  <calcPr calcId="152511"/>
</workbook>
</file>

<file path=xl/calcChain.xml><?xml version="1.0" encoding="utf-8"?>
<calcChain xmlns="http://schemas.openxmlformats.org/spreadsheetml/2006/main">
  <c r="B22" i="1" l="1"/>
  <c r="B23" i="1" s="1"/>
  <c r="C42" i="1" l="1"/>
  <c r="B18" i="1"/>
  <c r="C30" i="1"/>
  <c r="C33" i="1"/>
  <c r="C34" i="1"/>
  <c r="C41" i="1"/>
  <c r="C40" i="1"/>
  <c r="C39" i="1"/>
  <c r="C38" i="1"/>
  <c r="C37" i="1"/>
  <c r="C36" i="1"/>
  <c r="C35" i="1"/>
  <c r="C32" i="1"/>
  <c r="C31" i="1"/>
  <c r="C29" i="1"/>
  <c r="C28" i="1"/>
  <c r="C27" i="1"/>
  <c r="B44" i="1" l="1"/>
  <c r="B24" i="1" l="1"/>
  <c r="B45" i="1" l="1"/>
  <c r="B46" i="1" s="1"/>
  <c r="B48" i="1" s="1"/>
  <c r="B52" i="1" s="1"/>
  <c r="B53" i="1" s="1"/>
</calcChain>
</file>

<file path=xl/sharedStrings.xml><?xml version="1.0" encoding="utf-8"?>
<sst xmlns="http://schemas.openxmlformats.org/spreadsheetml/2006/main" count="72" uniqueCount="58">
  <si>
    <t>Ex-CRA terms - 20 days</t>
  </si>
  <si>
    <t>Ex-CRA terms - 21 days</t>
  </si>
  <si>
    <t>Ex-CRA terms - 22 days</t>
  </si>
  <si>
    <t>Ex-CRA terms - 23 days</t>
  </si>
  <si>
    <t>Standard terms - 25 days</t>
  </si>
  <si>
    <t>Days in this leave period</t>
  </si>
  <si>
    <t>Annual leave due (before adjustment)</t>
  </si>
  <si>
    <t>days</t>
  </si>
  <si>
    <t>hours</t>
  </si>
  <si>
    <t>New Year's Day Holiday</t>
  </si>
  <si>
    <t>Easter Monday</t>
  </si>
  <si>
    <t>May Bank Holiday</t>
  </si>
  <si>
    <t>Spring Bank Holiday</t>
  </si>
  <si>
    <t>Summer Bank Holiday</t>
  </si>
  <si>
    <t>Annual leave taken within leave period</t>
  </si>
  <si>
    <t>Notes:</t>
  </si>
  <si>
    <t>Christmas Closure 1</t>
  </si>
  <si>
    <t>Christmas Closure 3</t>
  </si>
  <si>
    <t>Christmas Closure 4</t>
  </si>
  <si>
    <t>Easter Closure 1</t>
  </si>
  <si>
    <t>Easter Closure 2</t>
  </si>
  <si>
    <t>Easter Closure 3</t>
  </si>
  <si>
    <t>Public holidays and School closure days:</t>
  </si>
  <si>
    <t>Christmas Public Holiday 1</t>
  </si>
  <si>
    <t>Christmas Public Holiday 2</t>
  </si>
  <si>
    <t>Use this spreadsheet to:</t>
  </si>
  <si>
    <t>Days in full leave year (365 unless a leap year)</t>
  </si>
  <si>
    <t>Proportion of full leave year (Whole year = 1.00)</t>
  </si>
  <si>
    <t>Final salary adjustment:</t>
  </si>
  <si>
    <t>Final salary adjustment - hours equivalent, rounded to nearest half-hour in employee's favour (deduction if negative)</t>
  </si>
  <si>
    <t>Carry forward from previous leave year / period</t>
  </si>
  <si>
    <t>Employee name</t>
  </si>
  <si>
    <t>Department / Institute / Division / Unit etc</t>
  </si>
  <si>
    <t>Calculation of holiday payment for leaver's final salary (see note 4):</t>
  </si>
  <si>
    <t>Enter first day of employee's leave period (see note 2)</t>
  </si>
  <si>
    <t>Enter last day of employee's leave period (see note 3)</t>
  </si>
  <si>
    <r>
      <t>Choose employee's annual leave package</t>
    </r>
    <r>
      <rPr>
        <sz val="10"/>
        <rFont val="Arial"/>
        <family val="2"/>
      </rPr>
      <t xml:space="preserve"> (see note 1)</t>
    </r>
  </si>
  <si>
    <t>School closure days (full year entitlement)</t>
  </si>
  <si>
    <t>Annual leave (full year entitlement)</t>
  </si>
  <si>
    <t>English public holidays (full year entitlement)</t>
  </si>
  <si>
    <t>Adjustment due for public holidays and closure days</t>
  </si>
  <si>
    <t>Public Holiday and closure days due</t>
  </si>
  <si>
    <t>Public holidays and closure days falling within leave period</t>
  </si>
  <si>
    <r>
      <t xml:space="preserve">Annual leave </t>
    </r>
    <r>
      <rPr>
        <sz val="10"/>
        <rFont val="Arial"/>
        <family val="2"/>
      </rPr>
      <t>(after adjustments - rounded up to next half day)</t>
    </r>
  </si>
  <si>
    <t>Christmas Closure 2</t>
  </si>
  <si>
    <t>1) Most staff have the standard 25 days annual leave package. However some ex-CRA staff (in post on 31 July 2006) elected to retain their old leave package and work shorter hours during vacation time. See HR website or terms and conditions booklet for further details.</t>
  </si>
  <si>
    <t>Please see notes overleaf</t>
  </si>
  <si>
    <t>Christmas Closure 5</t>
  </si>
  <si>
    <t>Changes log:</t>
  </si>
  <si>
    <t>Change made</t>
  </si>
  <si>
    <t>Good Friday</t>
  </si>
  <si>
    <t>v1.0</t>
  </si>
  <si>
    <t>3) Payment in lieu of holiday can only be made on the termination of employment from LSE (ie leave is carried forward where a transfer is made between departments).</t>
  </si>
  <si>
    <t>Version Number</t>
  </si>
  <si>
    <t>2) Use 1 January 2019 for start date unless staff joined during 2019 in which case use their employment start date.</t>
  </si>
  <si>
    <t>Holiday calculator 2019 (full-time staff)</t>
  </si>
  <si>
    <t>- calculate the holiday entitlement for full-time staff joining or leaving the School during 2019;</t>
  </si>
  <si>
    <t>- calculate the final salary holiday adjustment for full-time staff who leave the School during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</si>
</sst>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ddd\ d\ mmm\ yyyy"/>
    <numFmt numFmtId="166" formatCode="dddd\ d\ mmm\ yyyy"/>
    <numFmt numFmtId="167" formatCode="_-* #,##0.0000_-;\-* #,##0.0000_-;_-* &quot;-&quot;??_-;_-@_-"/>
  </numFmts>
  <fonts count="8" x14ac:knownFonts="1">
    <font>
      <sz val="10"/>
      <name val="Arial"/>
    </font>
    <font>
      <sz val="10"/>
      <name val="Arial"/>
      <family val="2"/>
    </font>
    <font>
      <b/>
      <sz val="10"/>
      <name val="Arial"/>
      <family val="2"/>
    </font>
    <font>
      <sz val="8"/>
      <name val="Arial"/>
      <family val="2"/>
    </font>
    <font>
      <sz val="10"/>
      <name val="Arial"/>
      <family val="2"/>
    </font>
    <font>
      <b/>
      <u/>
      <sz val="14"/>
      <name val="Arial"/>
      <family val="2"/>
    </font>
    <font>
      <b/>
      <u/>
      <sz val="10"/>
      <name val="Arial"/>
      <family val="2"/>
    </font>
    <font>
      <b/>
      <sz val="8"/>
      <name val="Arial"/>
      <family val="2"/>
    </font>
  </fonts>
  <fills count="11">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49"/>
        <bgColor indexed="64"/>
      </patternFill>
    </fill>
    <fill>
      <patternFill patternType="solid">
        <fgColor indexed="22"/>
        <bgColor indexed="64"/>
      </patternFill>
    </fill>
    <fill>
      <patternFill patternType="solid">
        <fgColor theme="4" tint="0.79998168889431442"/>
        <bgColor indexed="64"/>
      </patternFill>
    </fill>
    <fill>
      <patternFill patternType="solid">
        <fgColor rgb="FFCCFFCC"/>
        <bgColor indexed="64"/>
      </patternFill>
    </fill>
    <fill>
      <patternFill patternType="solid">
        <fgColor rgb="FF97FF97"/>
        <bgColor indexed="64"/>
      </patternFill>
    </fill>
    <fill>
      <patternFill patternType="solid">
        <fgColor rgb="FFDCE6F1"/>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2" fillId="2" borderId="6" xfId="0" applyFont="1" applyFill="1" applyBorder="1"/>
    <xf numFmtId="2" fontId="2" fillId="2" borderId="9" xfId="0" applyNumberFormat="1" applyFont="1" applyFill="1" applyBorder="1"/>
    <xf numFmtId="2" fontId="0" fillId="0" borderId="0" xfId="0" applyNumberFormat="1"/>
    <xf numFmtId="0" fontId="6" fillId="6" borderId="0" xfId="0" applyFont="1" applyFill="1"/>
    <xf numFmtId="0" fontId="0" fillId="6" borderId="0" xfId="0" applyFill="1"/>
    <xf numFmtId="0" fontId="2" fillId="6" borderId="0" xfId="0" applyFont="1" applyFill="1"/>
    <xf numFmtId="2" fontId="0" fillId="0" borderId="18" xfId="0" applyNumberFormat="1" applyBorder="1" applyProtection="1">
      <protection locked="0"/>
    </xf>
    <xf numFmtId="0" fontId="4" fillId="3" borderId="20" xfId="0" applyFont="1" applyFill="1" applyBorder="1"/>
    <xf numFmtId="0" fontId="0" fillId="8" borderId="10" xfId="0" applyFill="1" applyBorder="1"/>
    <xf numFmtId="0" fontId="0" fillId="8" borderId="11" xfId="0" applyFill="1" applyBorder="1"/>
    <xf numFmtId="0" fontId="0" fillId="8" borderId="12" xfId="0" applyFill="1" applyBorder="1"/>
    <xf numFmtId="0" fontId="0" fillId="8" borderId="13" xfId="0" applyFill="1" applyBorder="1"/>
    <xf numFmtId="2" fontId="3" fillId="2" borderId="3" xfId="0" applyNumberFormat="1" applyFont="1" applyFill="1" applyBorder="1"/>
    <xf numFmtId="0" fontId="3" fillId="0" borderId="0" xfId="0" applyFont="1"/>
    <xf numFmtId="2" fontId="3" fillId="2" borderId="4" xfId="0" applyNumberFormat="1" applyFont="1" applyFill="1" applyBorder="1"/>
    <xf numFmtId="2" fontId="3" fillId="2" borderId="2" xfId="0" applyNumberFormat="1" applyFont="1" applyFill="1" applyBorder="1"/>
    <xf numFmtId="167" fontId="3" fillId="2" borderId="4" xfId="1" applyNumberFormat="1" applyFont="1" applyFill="1" applyBorder="1" applyAlignment="1">
      <alignment horizontal="right"/>
    </xf>
    <xf numFmtId="2" fontId="3" fillId="2" borderId="1" xfId="0" applyNumberFormat="1" applyFont="1" applyFill="1" applyBorder="1"/>
    <xf numFmtId="0" fontId="3" fillId="2" borderId="5" xfId="0" applyFont="1" applyFill="1" applyBorder="1"/>
    <xf numFmtId="0" fontId="3" fillId="0" borderId="0" xfId="0" applyFont="1" applyBorder="1"/>
    <xf numFmtId="165" fontId="3" fillId="2" borderId="17" xfId="0" applyNumberFormat="1" applyFont="1" applyFill="1" applyBorder="1" applyAlignment="1">
      <alignment horizontal="left"/>
    </xf>
    <xf numFmtId="165" fontId="3" fillId="2" borderId="3" xfId="0" applyNumberFormat="1" applyFont="1" applyFill="1" applyBorder="1" applyAlignment="1">
      <alignment horizontal="left"/>
    </xf>
    <xf numFmtId="165" fontId="3" fillId="2" borderId="15" xfId="0" applyNumberFormat="1" applyFont="1" applyFill="1" applyBorder="1" applyAlignment="1">
      <alignment horizontal="left"/>
    </xf>
    <xf numFmtId="165" fontId="3" fillId="2" borderId="16" xfId="0" applyNumberFormat="1" applyFont="1" applyFill="1" applyBorder="1" applyAlignment="1">
      <alignment horizontal="left"/>
    </xf>
    <xf numFmtId="165" fontId="3" fillId="2" borderId="14" xfId="0" applyNumberFormat="1" applyFont="1" applyFill="1" applyBorder="1" applyAlignment="1">
      <alignment horizontal="left"/>
    </xf>
    <xf numFmtId="0" fontId="2" fillId="9" borderId="8" xfId="0" applyFont="1" applyFill="1" applyBorder="1" applyAlignment="1">
      <alignment wrapText="1"/>
    </xf>
    <xf numFmtId="164" fontId="2" fillId="9" borderId="9" xfId="0" applyNumberFormat="1" applyFont="1" applyFill="1" applyBorder="1" applyAlignment="1">
      <alignment vertical="center"/>
    </xf>
    <xf numFmtId="0" fontId="2" fillId="9" borderId="7" xfId="0" applyFont="1" applyFill="1" applyBorder="1" applyAlignment="1">
      <alignment vertical="center"/>
    </xf>
    <xf numFmtId="2" fontId="0" fillId="4" borderId="2" xfId="0" applyNumberFormat="1" applyFill="1" applyBorder="1" applyProtection="1">
      <protection locked="0"/>
    </xf>
    <xf numFmtId="0" fontId="2" fillId="9" borderId="6" xfId="0" applyFont="1" applyFill="1" applyBorder="1"/>
    <xf numFmtId="0" fontId="2" fillId="9" borderId="7" xfId="0" applyFont="1" applyFill="1" applyBorder="1"/>
    <xf numFmtId="2" fontId="2" fillId="9" borderId="9" xfId="0" applyNumberFormat="1" applyFont="1" applyFill="1" applyBorder="1"/>
    <xf numFmtId="0" fontId="3" fillId="2" borderId="21" xfId="0" applyFont="1" applyFill="1" applyBorder="1"/>
    <xf numFmtId="0" fontId="1" fillId="6" borderId="0" xfId="0" applyFont="1" applyFill="1"/>
    <xf numFmtId="0" fontId="5" fillId="2" borderId="26" xfId="0" applyFont="1" applyFill="1" applyBorder="1"/>
    <xf numFmtId="0" fontId="0" fillId="2" borderId="27" xfId="0" applyFill="1" applyBorder="1"/>
    <xf numFmtId="0" fontId="4" fillId="2" borderId="28" xfId="0" applyFont="1" applyFill="1" applyBorder="1" applyAlignment="1">
      <alignment horizontal="right"/>
    </xf>
    <xf numFmtId="0" fontId="5" fillId="2" borderId="29" xfId="0" applyFont="1" applyFill="1" applyBorder="1"/>
    <xf numFmtId="0" fontId="0" fillId="2" borderId="0" xfId="0" applyFill="1" applyBorder="1"/>
    <xf numFmtId="0" fontId="0" fillId="2" borderId="30" xfId="0" applyFill="1" applyBorder="1"/>
    <xf numFmtId="0" fontId="2" fillId="2" borderId="29" xfId="0" applyFont="1" applyFill="1" applyBorder="1"/>
    <xf numFmtId="0" fontId="2" fillId="2" borderId="29" xfId="0" quotePrefix="1" applyFont="1" applyFill="1" applyBorder="1" applyAlignment="1">
      <alignment horizontal="left"/>
    </xf>
    <xf numFmtId="0" fontId="0" fillId="2" borderId="29" xfId="0" applyFill="1" applyBorder="1"/>
    <xf numFmtId="0" fontId="0" fillId="5" borderId="29" xfId="0" applyFill="1" applyBorder="1"/>
    <xf numFmtId="2" fontId="0" fillId="5" borderId="0" xfId="0" applyNumberFormat="1" applyFill="1" applyBorder="1"/>
    <xf numFmtId="0" fontId="0" fillId="5" borderId="30" xfId="0" applyFill="1" applyBorder="1"/>
    <xf numFmtId="0" fontId="0" fillId="5" borderId="0" xfId="0" applyFill="1" applyBorder="1"/>
    <xf numFmtId="0" fontId="3" fillId="2" borderId="29" xfId="0" applyFont="1" applyFill="1" applyBorder="1"/>
    <xf numFmtId="0" fontId="3" fillId="2" borderId="30" xfId="0" applyFont="1" applyFill="1" applyBorder="1"/>
    <xf numFmtId="0" fontId="3" fillId="2" borderId="31" xfId="0" applyFont="1" applyFill="1" applyBorder="1"/>
    <xf numFmtId="0" fontId="3" fillId="2" borderId="32" xfId="0" applyFont="1" applyFill="1" applyBorder="1"/>
    <xf numFmtId="0" fontId="3" fillId="2" borderId="33" xfId="0" quotePrefix="1" applyFont="1" applyFill="1" applyBorder="1" applyAlignment="1">
      <alignment horizontal="left"/>
    </xf>
    <xf numFmtId="0" fontId="3" fillId="2" borderId="34" xfId="0" applyFont="1" applyFill="1" applyBorder="1"/>
    <xf numFmtId="10" fontId="3" fillId="2" borderId="32" xfId="2" applyNumberFormat="1" applyFont="1" applyFill="1" applyBorder="1" applyAlignment="1">
      <alignment horizontal="right"/>
    </xf>
    <xf numFmtId="0" fontId="3" fillId="2" borderId="12" xfId="0" applyFont="1" applyFill="1" applyBorder="1"/>
    <xf numFmtId="0" fontId="3" fillId="2" borderId="24" xfId="0" applyFont="1" applyFill="1" applyBorder="1"/>
    <xf numFmtId="0" fontId="3" fillId="2" borderId="0" xfId="0" applyFont="1" applyFill="1" applyBorder="1"/>
    <xf numFmtId="0" fontId="7" fillId="2" borderId="12" xfId="0" applyFont="1" applyFill="1" applyBorder="1"/>
    <xf numFmtId="0" fontId="7" fillId="2" borderId="24" xfId="0" applyFont="1" applyFill="1" applyBorder="1"/>
    <xf numFmtId="0" fontId="3" fillId="2" borderId="11" xfId="0" applyFont="1" applyFill="1" applyBorder="1"/>
    <xf numFmtId="0" fontId="3" fillId="2" borderId="35" xfId="0" applyFont="1" applyFill="1" applyBorder="1"/>
    <xf numFmtId="0" fontId="3" fillId="2" borderId="36" xfId="0" applyFont="1" applyFill="1" applyBorder="1"/>
    <xf numFmtId="165" fontId="3" fillId="2" borderId="37" xfId="0" applyNumberFormat="1" applyFont="1" applyFill="1" applyBorder="1" applyAlignment="1">
      <alignment horizontal="left"/>
    </xf>
    <xf numFmtId="0" fontId="3" fillId="2" borderId="38" xfId="0" applyFont="1" applyFill="1" applyBorder="1"/>
    <xf numFmtId="165" fontId="3" fillId="2" borderId="39" xfId="0" applyNumberFormat="1" applyFont="1" applyFill="1" applyBorder="1" applyAlignment="1">
      <alignment horizontal="left"/>
    </xf>
    <xf numFmtId="0" fontId="3" fillId="2" borderId="40" xfId="0" applyFont="1" applyFill="1" applyBorder="1"/>
    <xf numFmtId="0" fontId="3" fillId="2" borderId="33" xfId="0" applyFont="1" applyFill="1" applyBorder="1"/>
    <xf numFmtId="165" fontId="3" fillId="2" borderId="34" xfId="0" applyNumberFormat="1" applyFont="1" applyFill="1" applyBorder="1" applyAlignment="1">
      <alignment horizontal="left"/>
    </xf>
    <xf numFmtId="165" fontId="3" fillId="2" borderId="30" xfId="0" applyNumberFormat="1" applyFont="1" applyFill="1" applyBorder="1" applyAlignment="1">
      <alignment horizontal="left"/>
    </xf>
    <xf numFmtId="0" fontId="3" fillId="2" borderId="29" xfId="0" quotePrefix="1" applyFont="1" applyFill="1" applyBorder="1" applyAlignment="1">
      <alignment horizontal="left"/>
    </xf>
    <xf numFmtId="165" fontId="3" fillId="2" borderId="32" xfId="0" applyNumberFormat="1" applyFont="1" applyFill="1" applyBorder="1" applyAlignment="1">
      <alignment horizontal="left"/>
    </xf>
    <xf numFmtId="165" fontId="0" fillId="2" borderId="0" xfId="0" applyNumberFormat="1" applyFill="1" applyBorder="1"/>
    <xf numFmtId="0" fontId="0" fillId="2" borderId="33" xfId="0" applyFill="1" applyBorder="1"/>
    <xf numFmtId="0" fontId="0" fillId="2" borderId="25" xfId="0" applyFill="1" applyBorder="1"/>
    <xf numFmtId="0" fontId="0" fillId="2" borderId="7" xfId="0" applyFill="1" applyBorder="1"/>
    <xf numFmtId="0" fontId="3" fillId="2" borderId="23" xfId="0" applyFont="1" applyFill="1" applyBorder="1"/>
    <xf numFmtId="0" fontId="2" fillId="8" borderId="12" xfId="0" applyFont="1" applyFill="1" applyBorder="1"/>
    <xf numFmtId="0" fontId="4" fillId="3" borderId="24" xfId="0" applyFont="1" applyFill="1" applyBorder="1"/>
    <xf numFmtId="0" fontId="0" fillId="8" borderId="33" xfId="0" applyFill="1" applyBorder="1"/>
    <xf numFmtId="0" fontId="0" fillId="3" borderId="34" xfId="0" applyFill="1" applyBorder="1"/>
    <xf numFmtId="0" fontId="0" fillId="7" borderId="0" xfId="0" applyFill="1" applyBorder="1"/>
    <xf numFmtId="0" fontId="0" fillId="7" borderId="30" xfId="0" applyFill="1" applyBorder="1"/>
    <xf numFmtId="0" fontId="2" fillId="10" borderId="29" xfId="0" applyFont="1" applyFill="1" applyBorder="1"/>
    <xf numFmtId="0" fontId="0" fillId="7" borderId="19" xfId="0" applyFill="1" applyBorder="1"/>
    <xf numFmtId="0" fontId="0" fillId="7" borderId="7" xfId="0" applyFill="1" applyBorder="1"/>
    <xf numFmtId="0" fontId="1" fillId="7" borderId="6" xfId="0" applyFont="1" applyFill="1" applyBorder="1"/>
    <xf numFmtId="0" fontId="1" fillId="7" borderId="29" xfId="0" applyFont="1" applyFill="1" applyBorder="1" applyAlignment="1">
      <alignment wrapText="1"/>
    </xf>
    <xf numFmtId="0" fontId="0" fillId="7" borderId="0" xfId="0" applyFill="1" applyBorder="1" applyAlignment="1">
      <alignment wrapText="1"/>
    </xf>
    <xf numFmtId="0" fontId="0" fillId="7" borderId="30" xfId="0" applyFill="1" applyBorder="1" applyAlignment="1">
      <alignment wrapText="1"/>
    </xf>
    <xf numFmtId="0" fontId="4" fillId="7" borderId="41" xfId="0" applyFont="1" applyFill="1" applyBorder="1" applyAlignment="1">
      <alignment wrapText="1"/>
    </xf>
    <xf numFmtId="0" fontId="0" fillId="7" borderId="42" xfId="0" applyFill="1" applyBorder="1" applyAlignment="1">
      <alignment wrapText="1"/>
    </xf>
    <xf numFmtId="0" fontId="0" fillId="7" borderId="43" xfId="0" applyFill="1" applyBorder="1" applyAlignment="1">
      <alignment wrapText="1"/>
    </xf>
    <xf numFmtId="0" fontId="2" fillId="0" borderId="22" xfId="0" applyFont="1" applyBorder="1" applyAlignment="1" applyProtection="1">
      <alignment horizontal="center" shrinkToFit="1"/>
      <protection locked="0"/>
    </xf>
    <xf numFmtId="0" fontId="2" fillId="0" borderId="23" xfId="0" applyFont="1" applyBorder="1" applyAlignment="1" applyProtection="1">
      <alignment horizontal="center" shrinkToFit="1"/>
      <protection locked="0"/>
    </xf>
    <xf numFmtId="0" fontId="2" fillId="0" borderId="1" xfId="0" applyFont="1" applyBorder="1" applyAlignment="1" applyProtection="1">
      <alignment horizontal="center" shrinkToFit="1"/>
      <protection locked="0"/>
    </xf>
    <xf numFmtId="0" fontId="2" fillId="0" borderId="24" xfId="0" applyFont="1" applyBorder="1" applyAlignment="1" applyProtection="1">
      <alignment horizontal="center" shrinkToFit="1"/>
      <protection locked="0"/>
    </xf>
    <xf numFmtId="0" fontId="0" fillId="0" borderId="1" xfId="0" applyBorder="1" applyAlignment="1" applyProtection="1">
      <alignment horizontal="center"/>
      <protection locked="0"/>
    </xf>
    <xf numFmtId="0" fontId="0" fillId="0" borderId="24" xfId="0" applyBorder="1" applyAlignment="1" applyProtection="1">
      <alignment horizontal="center"/>
      <protection locked="0"/>
    </xf>
    <xf numFmtId="166" fontId="0" fillId="0" borderId="1" xfId="0" applyNumberFormat="1" applyBorder="1" applyAlignment="1" applyProtection="1">
      <alignment horizontal="center"/>
      <protection locked="0"/>
    </xf>
    <xf numFmtId="166" fontId="0" fillId="0" borderId="24" xfId="0" applyNumberFormat="1" applyBorder="1" applyAlignment="1" applyProtection="1">
      <alignment horizontal="center"/>
      <protection locked="0"/>
    </xf>
    <xf numFmtId="166" fontId="0" fillId="0" borderId="18" xfId="0" applyNumberFormat="1" applyBorder="1" applyAlignment="1" applyProtection="1">
      <alignment horizontal="center"/>
      <protection locked="0"/>
    </xf>
    <xf numFmtId="166" fontId="0" fillId="0" borderId="25" xfId="0" applyNumberFormat="1" applyBorder="1" applyAlignment="1" applyProtection="1">
      <alignment horizontal="center"/>
      <protection locked="0"/>
    </xf>
    <xf numFmtId="0" fontId="0" fillId="7" borderId="29" xfId="0" applyFill="1" applyBorder="1"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CCFFCC"/>
      <color rgb="FFDCE6F1"/>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tabSelected="1" zoomScaleNormal="100" workbookViewId="0">
      <selection activeCell="A6" sqref="A6"/>
    </sheetView>
  </sheetViews>
  <sheetFormatPr defaultColWidth="0" defaultRowHeight="12.75" zeroHeight="1" x14ac:dyDescent="0.2"/>
  <cols>
    <col min="1" max="1" width="53" customWidth="1"/>
    <col min="2" max="2" width="15.85546875" customWidth="1"/>
    <col min="3" max="3" width="25" bestFit="1" customWidth="1"/>
  </cols>
  <sheetData>
    <row r="1" spans="1:3" ht="18" x14ac:dyDescent="0.25">
      <c r="A1" s="35" t="s">
        <v>55</v>
      </c>
      <c r="B1" s="36"/>
      <c r="C1" s="37" t="s">
        <v>51</v>
      </c>
    </row>
    <row r="2" spans="1:3" ht="12.75" customHeight="1" x14ac:dyDescent="0.25">
      <c r="A2" s="38"/>
      <c r="B2" s="39"/>
      <c r="C2" s="40"/>
    </row>
    <row r="3" spans="1:3" x14ac:dyDescent="0.2">
      <c r="A3" s="41" t="s">
        <v>25</v>
      </c>
      <c r="B3" s="39"/>
      <c r="C3" s="40"/>
    </row>
    <row r="4" spans="1:3" x14ac:dyDescent="0.2">
      <c r="A4" s="42" t="s">
        <v>56</v>
      </c>
      <c r="B4" s="39"/>
      <c r="C4" s="40"/>
    </row>
    <row r="5" spans="1:3" x14ac:dyDescent="0.2">
      <c r="A5" s="42" t="s">
        <v>57</v>
      </c>
      <c r="B5" s="39"/>
      <c r="C5" s="40"/>
    </row>
    <row r="6" spans="1:3" ht="13.5" thickBot="1" x14ac:dyDescent="0.25">
      <c r="A6" s="43"/>
      <c r="B6" s="39"/>
      <c r="C6" s="40"/>
    </row>
    <row r="7" spans="1:3" ht="13.5" hidden="1" thickBot="1" x14ac:dyDescent="0.25">
      <c r="A7" s="44" t="s">
        <v>4</v>
      </c>
      <c r="B7" s="45">
        <v>25</v>
      </c>
      <c r="C7" s="46"/>
    </row>
    <row r="8" spans="1:3" ht="13.5" hidden="1" thickBot="1" x14ac:dyDescent="0.25">
      <c r="A8" s="44" t="s">
        <v>0</v>
      </c>
      <c r="B8" s="45">
        <v>20</v>
      </c>
      <c r="C8" s="46"/>
    </row>
    <row r="9" spans="1:3" ht="13.5" hidden="1" thickBot="1" x14ac:dyDescent="0.25">
      <c r="A9" s="44" t="s">
        <v>1</v>
      </c>
      <c r="B9" s="45">
        <v>21</v>
      </c>
      <c r="C9" s="46"/>
    </row>
    <row r="10" spans="1:3" ht="13.5" hidden="1" thickBot="1" x14ac:dyDescent="0.25">
      <c r="A10" s="44" t="s">
        <v>2</v>
      </c>
      <c r="B10" s="45">
        <v>22</v>
      </c>
      <c r="C10" s="46"/>
    </row>
    <row r="11" spans="1:3" ht="13.5" hidden="1" thickBot="1" x14ac:dyDescent="0.25">
      <c r="A11" s="44" t="s">
        <v>3</v>
      </c>
      <c r="B11" s="45">
        <v>23</v>
      </c>
      <c r="C11" s="46"/>
    </row>
    <row r="12" spans="1:3" ht="13.5" hidden="1" thickBot="1" x14ac:dyDescent="0.25">
      <c r="A12" s="44"/>
      <c r="B12" s="47"/>
      <c r="C12" s="46"/>
    </row>
    <row r="13" spans="1:3" x14ac:dyDescent="0.2">
      <c r="A13" s="9" t="s">
        <v>31</v>
      </c>
      <c r="B13" s="93"/>
      <c r="C13" s="94"/>
    </row>
    <row r="14" spans="1:3" x14ac:dyDescent="0.2">
      <c r="A14" s="10" t="s">
        <v>32</v>
      </c>
      <c r="B14" s="95"/>
      <c r="C14" s="96"/>
    </row>
    <row r="15" spans="1:3" x14ac:dyDescent="0.2">
      <c r="A15" s="11" t="s">
        <v>36</v>
      </c>
      <c r="B15" s="97" t="s">
        <v>4</v>
      </c>
      <c r="C15" s="98"/>
    </row>
    <row r="16" spans="1:3" x14ac:dyDescent="0.2">
      <c r="A16" s="11" t="s">
        <v>34</v>
      </c>
      <c r="B16" s="99">
        <v>43466</v>
      </c>
      <c r="C16" s="100"/>
    </row>
    <row r="17" spans="1:5" ht="13.5" thickBot="1" x14ac:dyDescent="0.25">
      <c r="A17" s="12" t="s">
        <v>35</v>
      </c>
      <c r="B17" s="101">
        <v>43830</v>
      </c>
      <c r="C17" s="102"/>
    </row>
    <row r="18" spans="1:5" s="14" customFormat="1" ht="11.25" x14ac:dyDescent="0.2">
      <c r="A18" s="48" t="s">
        <v>38</v>
      </c>
      <c r="B18" s="13">
        <f>VLOOKUP(B15,A7:B11,2,FALSE)</f>
        <v>25</v>
      </c>
      <c r="C18" s="49" t="s">
        <v>7</v>
      </c>
    </row>
    <row r="19" spans="1:5" s="14" customFormat="1" ht="11.25" x14ac:dyDescent="0.2">
      <c r="A19" s="48" t="s">
        <v>37</v>
      </c>
      <c r="B19" s="13">
        <v>8</v>
      </c>
      <c r="C19" s="49" t="s">
        <v>7</v>
      </c>
    </row>
    <row r="20" spans="1:5" s="14" customFormat="1" ht="11.25" x14ac:dyDescent="0.2">
      <c r="A20" s="50" t="s">
        <v>39</v>
      </c>
      <c r="B20" s="15">
        <v>8</v>
      </c>
      <c r="C20" s="51" t="s">
        <v>7</v>
      </c>
    </row>
    <row r="21" spans="1:5" s="14" customFormat="1" ht="11.25" x14ac:dyDescent="0.2">
      <c r="A21" s="52" t="s">
        <v>26</v>
      </c>
      <c r="B21" s="16">
        <v>365</v>
      </c>
      <c r="C21" s="53" t="s">
        <v>7</v>
      </c>
    </row>
    <row r="22" spans="1:5" s="14" customFormat="1" ht="11.25" x14ac:dyDescent="0.2">
      <c r="A22" s="48" t="s">
        <v>5</v>
      </c>
      <c r="B22" s="13">
        <f>B17-B16+1</f>
        <v>365</v>
      </c>
      <c r="C22" s="49" t="s">
        <v>7</v>
      </c>
    </row>
    <row r="23" spans="1:5" s="14" customFormat="1" ht="11.25" x14ac:dyDescent="0.2">
      <c r="A23" s="48" t="s">
        <v>27</v>
      </c>
      <c r="B23" s="17">
        <f>ROUND(B22/B21,4)</f>
        <v>1</v>
      </c>
      <c r="C23" s="54"/>
    </row>
    <row r="24" spans="1:5" s="14" customFormat="1" ht="11.25" x14ac:dyDescent="0.2">
      <c r="A24" s="55" t="s">
        <v>6</v>
      </c>
      <c r="B24" s="18">
        <f>B23*B18</f>
        <v>25</v>
      </c>
      <c r="C24" s="56" t="s">
        <v>7</v>
      </c>
    </row>
    <row r="25" spans="1:5" s="14" customFormat="1" ht="11.25" x14ac:dyDescent="0.2">
      <c r="A25" s="48"/>
      <c r="B25" s="57"/>
      <c r="C25" s="49"/>
    </row>
    <row r="26" spans="1:5" s="14" customFormat="1" ht="11.25" x14ac:dyDescent="0.2">
      <c r="A26" s="58" t="s">
        <v>22</v>
      </c>
      <c r="B26" s="19"/>
      <c r="C26" s="59"/>
      <c r="D26" s="20"/>
      <c r="E26" s="20"/>
    </row>
    <row r="27" spans="1:5" s="14" customFormat="1" ht="11.25" x14ac:dyDescent="0.2">
      <c r="A27" s="60" t="s">
        <v>9</v>
      </c>
      <c r="B27" s="21">
        <v>43466</v>
      </c>
      <c r="C27" s="61" t="str">
        <f>IF(AND(B27&gt;=B$16,B27&lt;=B$17),"Yes, falls within leave period","No, falls outside leave period")</f>
        <v>Yes, falls within leave period</v>
      </c>
      <c r="D27" s="20"/>
      <c r="E27" s="20"/>
    </row>
    <row r="28" spans="1:5" s="14" customFormat="1" ht="11.25" x14ac:dyDescent="0.2">
      <c r="A28" s="62" t="s">
        <v>19</v>
      </c>
      <c r="B28" s="22">
        <v>43573</v>
      </c>
      <c r="C28" s="63" t="str">
        <f>IF(AND(B28&gt;=B$16,B28&lt;=B$17),"Yes, falls within leave period","No, falls outside leave period")</f>
        <v>Yes, falls within leave period</v>
      </c>
      <c r="D28" s="20"/>
      <c r="E28" s="20"/>
    </row>
    <row r="29" spans="1:5" s="14" customFormat="1" ht="11.25" x14ac:dyDescent="0.2">
      <c r="A29" s="62" t="s">
        <v>50</v>
      </c>
      <c r="B29" s="22">
        <v>43574</v>
      </c>
      <c r="C29" s="63" t="str">
        <f>IF(AND(B29&gt;=B$16,B29&lt;=B$17),"Yes, falls within leave period","No, falls outside leave period")</f>
        <v>Yes, falls within leave period</v>
      </c>
      <c r="D29" s="20"/>
      <c r="E29" s="20"/>
    </row>
    <row r="30" spans="1:5" s="14" customFormat="1" ht="11.25" x14ac:dyDescent="0.2">
      <c r="A30" s="62" t="s">
        <v>10</v>
      </c>
      <c r="B30" s="22">
        <v>43577</v>
      </c>
      <c r="C30" s="63" t="str">
        <f>IF(AND(B30&gt;=B$16,B30&lt;=B$17),"Yes, falls within leave period","No, falls outside leave period")</f>
        <v>Yes, falls within leave period</v>
      </c>
      <c r="D30" s="20"/>
      <c r="E30" s="20"/>
    </row>
    <row r="31" spans="1:5" s="14" customFormat="1" ht="11.25" x14ac:dyDescent="0.2">
      <c r="A31" s="62" t="s">
        <v>20</v>
      </c>
      <c r="B31" s="22">
        <v>43578</v>
      </c>
      <c r="C31" s="63" t="str">
        <f t="shared" ref="C31:C41" si="0">IF(AND(B31&gt;=B$16,B31&lt;=B$17),"Yes, falls within leave period","No, falls outside leave period")</f>
        <v>Yes, falls within leave period</v>
      </c>
      <c r="D31" s="20"/>
      <c r="E31" s="20"/>
    </row>
    <row r="32" spans="1:5" s="14" customFormat="1" ht="11.25" x14ac:dyDescent="0.2">
      <c r="A32" s="64" t="s">
        <v>21</v>
      </c>
      <c r="B32" s="22">
        <v>43579</v>
      </c>
      <c r="C32" s="65" t="str">
        <f t="shared" si="0"/>
        <v>Yes, falls within leave period</v>
      </c>
      <c r="D32" s="20"/>
      <c r="E32" s="20"/>
    </row>
    <row r="33" spans="1:5" s="14" customFormat="1" ht="11.25" x14ac:dyDescent="0.2">
      <c r="A33" s="60" t="s">
        <v>11</v>
      </c>
      <c r="B33" s="21">
        <v>43591</v>
      </c>
      <c r="C33" s="56" t="str">
        <f t="shared" si="0"/>
        <v>Yes, falls within leave period</v>
      </c>
      <c r="D33" s="20"/>
      <c r="E33" s="20"/>
    </row>
    <row r="34" spans="1:5" s="14" customFormat="1" ht="11.25" x14ac:dyDescent="0.2">
      <c r="A34" s="66" t="s">
        <v>12</v>
      </c>
      <c r="B34" s="21">
        <v>43612</v>
      </c>
      <c r="C34" s="56" t="str">
        <f t="shared" si="0"/>
        <v>Yes, falls within leave period</v>
      </c>
      <c r="D34" s="20"/>
      <c r="E34" s="20"/>
    </row>
    <row r="35" spans="1:5" s="14" customFormat="1" ht="11.25" x14ac:dyDescent="0.2">
      <c r="A35" s="66" t="s">
        <v>13</v>
      </c>
      <c r="B35" s="25">
        <v>43703</v>
      </c>
      <c r="C35" s="53" t="str">
        <f t="shared" si="0"/>
        <v>Yes, falls within leave period</v>
      </c>
      <c r="D35" s="20"/>
      <c r="E35" s="20"/>
    </row>
    <row r="36" spans="1:5" s="14" customFormat="1" ht="11.25" x14ac:dyDescent="0.2">
      <c r="A36" s="67" t="s">
        <v>16</v>
      </c>
      <c r="B36" s="25">
        <v>43822</v>
      </c>
      <c r="C36" s="68" t="str">
        <f t="shared" si="0"/>
        <v>Yes, falls within leave period</v>
      </c>
    </row>
    <row r="37" spans="1:5" s="14" customFormat="1" ht="11.25" x14ac:dyDescent="0.2">
      <c r="A37" s="48" t="s">
        <v>44</v>
      </c>
      <c r="B37" s="23">
        <v>43823</v>
      </c>
      <c r="C37" s="69" t="str">
        <f t="shared" si="0"/>
        <v>Yes, falls within leave period</v>
      </c>
    </row>
    <row r="38" spans="1:5" s="14" customFormat="1" ht="11.25" x14ac:dyDescent="0.2">
      <c r="A38" s="70" t="s">
        <v>23</v>
      </c>
      <c r="B38" s="23">
        <v>43824</v>
      </c>
      <c r="C38" s="69" t="str">
        <f t="shared" si="0"/>
        <v>Yes, falls within leave period</v>
      </c>
    </row>
    <row r="39" spans="1:5" s="14" customFormat="1" ht="11.25" x14ac:dyDescent="0.2">
      <c r="A39" s="70" t="s">
        <v>24</v>
      </c>
      <c r="B39" s="23">
        <v>43825</v>
      </c>
      <c r="C39" s="69" t="str">
        <f t="shared" si="0"/>
        <v>Yes, falls within leave period</v>
      </c>
    </row>
    <row r="40" spans="1:5" s="14" customFormat="1" ht="11.25" x14ac:dyDescent="0.2">
      <c r="A40" s="48" t="s">
        <v>17</v>
      </c>
      <c r="B40" s="23">
        <v>43826</v>
      </c>
      <c r="C40" s="69" t="str">
        <f t="shared" si="0"/>
        <v>Yes, falls within leave period</v>
      </c>
    </row>
    <row r="41" spans="1:5" s="14" customFormat="1" ht="11.25" x14ac:dyDescent="0.2">
      <c r="A41" s="48" t="s">
        <v>18</v>
      </c>
      <c r="B41" s="23">
        <v>43829</v>
      </c>
      <c r="C41" s="69" t="str">
        <f t="shared" si="0"/>
        <v>Yes, falls within leave period</v>
      </c>
    </row>
    <row r="42" spans="1:5" s="14" customFormat="1" ht="11.25" x14ac:dyDescent="0.2">
      <c r="A42" s="50" t="s">
        <v>47</v>
      </c>
      <c r="B42" s="24">
        <v>43830</v>
      </c>
      <c r="C42" s="71" t="str">
        <f>IF(AND(B41&gt;=B$16,B41&lt;=B$17),"Yes, falls within leave period","No, falls outside leave period")</f>
        <v>Yes, falls within leave period</v>
      </c>
    </row>
    <row r="43" spans="1:5" x14ac:dyDescent="0.2">
      <c r="A43" s="41"/>
      <c r="B43" s="72"/>
      <c r="C43" s="40"/>
    </row>
    <row r="44" spans="1:5" s="14" customFormat="1" ht="11.25" x14ac:dyDescent="0.2">
      <c r="A44" s="55" t="s">
        <v>42</v>
      </c>
      <c r="B44" s="18">
        <f>COUNTIF(C27:C42,"Yes, falls within leave period")</f>
        <v>16</v>
      </c>
      <c r="C44" s="56" t="s">
        <v>7</v>
      </c>
    </row>
    <row r="45" spans="1:5" s="14" customFormat="1" ht="11.25" x14ac:dyDescent="0.2">
      <c r="A45" s="55" t="s">
        <v>41</v>
      </c>
      <c r="B45" s="18">
        <f>B23*16</f>
        <v>16</v>
      </c>
      <c r="C45" s="56" t="s">
        <v>7</v>
      </c>
    </row>
    <row r="46" spans="1:5" s="14" customFormat="1" ht="11.25" x14ac:dyDescent="0.2">
      <c r="A46" s="55" t="s">
        <v>40</v>
      </c>
      <c r="B46" s="18">
        <f>B45-B44</f>
        <v>0</v>
      </c>
      <c r="C46" s="56" t="s">
        <v>7</v>
      </c>
    </row>
    <row r="47" spans="1:5" ht="13.5" thickBot="1" x14ac:dyDescent="0.25">
      <c r="A47" s="73" t="s">
        <v>30</v>
      </c>
      <c r="B47" s="7"/>
      <c r="C47" s="74" t="s">
        <v>7</v>
      </c>
    </row>
    <row r="48" spans="1:5" ht="13.5" thickBot="1" x14ac:dyDescent="0.25">
      <c r="A48" s="1" t="s">
        <v>43</v>
      </c>
      <c r="B48" s="2">
        <f>IF(B24+B46+B47&gt;0,MAX(0,CEILING(B24+B46+B47,0.5)),IF(B24+B46+B47&lt;0,-(FLOOR(ABS(B24+B46+B47),0.5))))</f>
        <v>25</v>
      </c>
      <c r="C48" s="75" t="s">
        <v>7</v>
      </c>
    </row>
    <row r="49" spans="1:7" s="14" customFormat="1" ht="11.25" x14ac:dyDescent="0.2">
      <c r="A49" s="48"/>
      <c r="B49" s="33"/>
      <c r="C49" s="76"/>
    </row>
    <row r="50" spans="1:7" x14ac:dyDescent="0.2">
      <c r="A50" s="77" t="s">
        <v>33</v>
      </c>
      <c r="B50" s="8"/>
      <c r="C50" s="78"/>
      <c r="D50" s="3"/>
    </row>
    <row r="51" spans="1:7" ht="13.5" thickBot="1" x14ac:dyDescent="0.25">
      <c r="A51" s="79" t="s">
        <v>14</v>
      </c>
      <c r="B51" s="29"/>
      <c r="C51" s="80" t="s">
        <v>7</v>
      </c>
    </row>
    <row r="52" spans="1:7" ht="13.5" thickBot="1" x14ac:dyDescent="0.25">
      <c r="A52" s="30" t="s">
        <v>28</v>
      </c>
      <c r="B52" s="32">
        <f>B48-B51</f>
        <v>25</v>
      </c>
      <c r="C52" s="31" t="s">
        <v>7</v>
      </c>
    </row>
    <row r="53" spans="1:7" ht="39" thickBot="1" x14ac:dyDescent="0.25">
      <c r="A53" s="26" t="s">
        <v>29</v>
      </c>
      <c r="B53" s="27">
        <f>IF(B52&gt;=0,CEILING(B52*7,0.5),FLOOR(B52*7,-0.5))</f>
        <v>175</v>
      </c>
      <c r="C53" s="28" t="s">
        <v>8</v>
      </c>
    </row>
    <row r="54" spans="1:7" ht="13.5" thickBot="1" x14ac:dyDescent="0.25">
      <c r="A54" s="86" t="s">
        <v>46</v>
      </c>
      <c r="B54" s="84"/>
      <c r="C54" s="85"/>
    </row>
    <row r="55" spans="1:7" x14ac:dyDescent="0.2">
      <c r="A55" s="83" t="s">
        <v>15</v>
      </c>
      <c r="B55" s="81"/>
      <c r="C55" s="82"/>
    </row>
    <row r="56" spans="1:7" ht="37.5" customHeight="1" x14ac:dyDescent="0.2">
      <c r="A56" s="103" t="s">
        <v>45</v>
      </c>
      <c r="B56" s="88"/>
      <c r="C56" s="89"/>
    </row>
    <row r="57" spans="1:7" x14ac:dyDescent="0.2">
      <c r="A57" s="87" t="s">
        <v>54</v>
      </c>
      <c r="B57" s="88"/>
      <c r="C57" s="89"/>
    </row>
    <row r="58" spans="1:7" ht="24.95" customHeight="1" thickBot="1" x14ac:dyDescent="0.25">
      <c r="A58" s="90" t="s">
        <v>52</v>
      </c>
      <c r="B58" s="91"/>
      <c r="C58" s="92"/>
    </row>
    <row r="59" spans="1:7" x14ac:dyDescent="0.2">
      <c r="A59" s="4" t="s">
        <v>48</v>
      </c>
      <c r="B59" s="5"/>
      <c r="C59" s="5"/>
      <c r="D59" s="5"/>
      <c r="E59" s="5"/>
      <c r="F59" s="5"/>
      <c r="G59" s="5"/>
    </row>
    <row r="60" spans="1:7" x14ac:dyDescent="0.2">
      <c r="A60" s="6" t="s">
        <v>53</v>
      </c>
      <c r="B60" s="5"/>
      <c r="C60" s="6" t="s">
        <v>49</v>
      </c>
      <c r="D60" s="6"/>
      <c r="E60" s="6"/>
      <c r="F60" s="6"/>
      <c r="G60" s="6"/>
    </row>
    <row r="61" spans="1:7" x14ac:dyDescent="0.2">
      <c r="A61" s="34" t="s">
        <v>51</v>
      </c>
      <c r="B61" s="5"/>
      <c r="C61" s="34"/>
      <c r="D61" s="5"/>
      <c r="E61" s="5"/>
      <c r="F61" s="5"/>
      <c r="G61" s="5"/>
    </row>
    <row r="62" spans="1:7" hidden="1" x14ac:dyDescent="0.2"/>
    <row r="63" spans="1:7" hidden="1" x14ac:dyDescent="0.2"/>
    <row r="64" spans="1:7" hidden="1" x14ac:dyDescent="0.2"/>
    <row r="65" hidden="1" x14ac:dyDescent="0.2"/>
    <row r="66" hidden="1" x14ac:dyDescent="0.2"/>
    <row r="67" hidden="1" x14ac:dyDescent="0.2"/>
    <row r="68" hidden="1" x14ac:dyDescent="0.2"/>
    <row r="69" x14ac:dyDescent="0.2"/>
    <row r="70" x14ac:dyDescent="0.2"/>
  </sheetData>
  <mergeCells count="8">
    <mergeCell ref="A57:C57"/>
    <mergeCell ref="A58:C58"/>
    <mergeCell ref="B13:C13"/>
    <mergeCell ref="B14:C14"/>
    <mergeCell ref="B15:C15"/>
    <mergeCell ref="B16:C16"/>
    <mergeCell ref="B17:C17"/>
    <mergeCell ref="A56:C56"/>
  </mergeCells>
  <phoneticPr fontId="3" type="noConversion"/>
  <dataValidations xWindow="889" yWindow="352" count="7">
    <dataValidation type="decimal" errorStyle="warning" allowBlank="1" showInputMessage="1" showErrorMessage="1" errorTitle="Leave taken outside range" error="Leave entered is outside range 0-30._x000a__x000a_Is this right? Click [YES] or else [NO] and re-enter." promptTitle="Leavers: Annual leave taken" prompt="Only complete this box when calculating a leaver's payment._x000a__x000a_Enter the annual leave taken this leave year._x000a_" sqref="B51">
      <formula1>0</formula1>
      <formula2>30</formula2>
    </dataValidation>
    <dataValidation type="decimal" errorStyle="warning" allowBlank="1" showInputMessage="1" showErrorMessage="1" errorTitle="Carry forward is unusual" error="Is this right? Usually carry forwards are 0-5 days. However managers may agree a higher or negative carry forward when there are strong personal reasons or when this is in interests of School business." promptTitle="Carry forward" prompt="Enter the number of days carried forward from a previous leave year/period._x000a__x000a_[TAB] to next box." sqref="B47">
      <formula1>0</formula1>
      <formula2>5</formula2>
    </dataValidation>
    <dataValidation type="date" allowBlank="1" showInputMessage="1" showErrorMessage="1" errorTitle="Date out of range" error="Retry and press [DELETE] to clear data._x000a__x000a_Enter a date in dd/mm/yy format between 01/01/19 and 31/12/19._x000a__x000a_[TAB] to next box." promptTitle="Start date of leave period" prompt="Enter the start date of the leave period (see note 2) using dd/mm/yy format._x000a__x000a_[TAB] to next box." sqref="B16:C16">
      <formula1>43466</formula1>
      <formula2>43830</formula2>
    </dataValidation>
    <dataValidation type="date" allowBlank="1" showInputMessage="1" showErrorMessage="1" errorTitle="Date out of range" error="Retry and press [DELETE] to clear data._x000a__x000a_Enter a date in dd/mm/yy format between 01/01/19 and 31/12/19._x000a__x000a_[TAB] to next box." promptTitle="End date of leave period" prompt="Enter the end date of the leave period (see note 3) using dd/mm/yy format._x000a__x000a_[TAB] to next box." sqref="B17:C17">
      <formula1>43466</formula1>
      <formula2>43830</formula2>
    </dataValidation>
    <dataValidation allowBlank="1" showInputMessage="1" promptTitle="Employee name" prompt="Enter employee's name here._x000a__x000a_[TAB] to next box." sqref="B13:C13"/>
    <dataValidation allowBlank="1" showInputMessage="1" showErrorMessage="1" promptTitle="Department" prompt="Enter department / institute / division / unit name here._x000a__x000a_[TAB] to next box." sqref="B14:C14"/>
    <dataValidation type="list" allowBlank="1" showInputMessage="1" showErrorMessage="1" errorTitle="Select from list." error="Press [DELETE] to clear cell. Click on the arrow to the right of the cell, and select as appropriate from the list using your mouse._x000a__x000a_[TAB] to next box." promptTitle="Holiday terms and conditions" prompt="This box defaults to the School's standard terms._x000a__x000a_Use arrow at right of cell to select alternative holiday terms and conditions for this employee. See note 1._x000a__x000a_[TAB] to next box." sqref="B15:C15">
      <formula1>$A$7:$A$11</formula1>
    </dataValidation>
  </dataValidations>
  <pageMargins left="0.59055118110236227" right="0.59055118110236227" top="0.78740157480314965" bottom="0.78740157480314965" header="0" footer="0"/>
  <pageSetup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Full-time staff</vt:lpstr>
      <vt:lpstr>'Full-time staff'!Print_Area</vt:lpstr>
      <vt:lpstr>'Full-time staff'!Print_Titles</vt:lpstr>
    </vt:vector>
  </TitlesOfParts>
  <Company>LSE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Willens</cp:lastModifiedBy>
  <cp:lastPrinted>2016-11-06T12:59:55Z</cp:lastPrinted>
  <dcterms:created xsi:type="dcterms:W3CDTF">2007-01-08T14:30:54Z</dcterms:created>
  <dcterms:modified xsi:type="dcterms:W3CDTF">2018-11-07T11:11:25Z</dcterms:modified>
</cp:coreProperties>
</file>