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C:\Users\BHATTSN\Desktop\LSE\"/>
    </mc:Choice>
  </mc:AlternateContent>
  <xr:revisionPtr revIDLastSave="0" documentId="13_ncr:1_{DE879A97-B10C-47B9-BE22-38E48ACB7FE9}" xr6:coauthVersionLast="47" xr6:coauthVersionMax="47" xr10:uidLastSave="{00000000-0000-0000-0000-000000000000}"/>
  <bookViews>
    <workbookView xWindow="-108" yWindow="-108" windowWidth="22320" windowHeight="13176" xr2:uid="{00000000-000D-0000-FFFF-FFFF00000000}"/>
  </bookViews>
  <sheets>
    <sheet name="Day Balance Calculator" sheetId="1" r:id="rId1"/>
    <sheet name="Closure Days" sheetId="2" state="hidden" r:id="rId2"/>
  </sheets>
  <definedNames>
    <definedName name="_xlnm.Print_Area" localSheetId="0">'Day Balance Calculator'!$A$2:$D$59</definedName>
    <definedName name="_xlnm.Print_Titles" localSheetId="0">'Day Balance Calculator'!$2:$2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7" i="1" l="1"/>
  <c r="B19" i="1"/>
  <c r="B36" i="1"/>
  <c r="A60" i="2"/>
  <c r="B20" i="1"/>
  <c r="B46" i="1" l="1"/>
  <c r="A58" i="2"/>
  <c r="A68" i="2" l="1"/>
  <c r="A69" i="2"/>
  <c r="A70" i="2"/>
  <c r="A71" i="2"/>
  <c r="A72" i="2"/>
  <c r="A73" i="2"/>
  <c r="A74" i="2"/>
  <c r="A75" i="2"/>
  <c r="A76" i="2"/>
  <c r="A77" i="2"/>
  <c r="A78" i="2"/>
  <c r="A79" i="2"/>
  <c r="A80" i="2"/>
  <c r="A81" i="2"/>
  <c r="A82" i="2"/>
  <c r="A83" i="2"/>
  <c r="A50" i="2"/>
  <c r="A51" i="2"/>
  <c r="A52" i="2"/>
  <c r="A53" i="2"/>
  <c r="A54" i="2"/>
  <c r="A55" i="2"/>
  <c r="A56" i="2"/>
  <c r="A57" i="2"/>
  <c r="A59" i="2"/>
  <c r="A61" i="2"/>
  <c r="A62" i="2"/>
  <c r="A63" i="2"/>
  <c r="A64" i="2"/>
  <c r="A65" i="2"/>
  <c r="A66" i="2"/>
  <c r="A6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3" i="2"/>
  <c r="A4" i="2"/>
  <c r="A5" i="2"/>
  <c r="A6" i="2"/>
  <c r="A7" i="2"/>
  <c r="A8" i="2"/>
  <c r="A9" i="2"/>
  <c r="A10" i="2"/>
  <c r="A11" i="2"/>
  <c r="A12" i="2"/>
  <c r="A13" i="2"/>
  <c r="A14" i="2"/>
  <c r="A15" i="2"/>
  <c r="A16" i="2"/>
  <c r="A17" i="2"/>
  <c r="A2" i="2"/>
  <c r="B32" i="1" l="1"/>
  <c r="D32" i="1" s="1"/>
  <c r="B42" i="1"/>
  <c r="D42" i="1" s="1"/>
  <c r="B43" i="1"/>
  <c r="D43" i="1" s="1"/>
  <c r="B21" i="1"/>
  <c r="B38" i="1"/>
  <c r="D38" i="1" s="1"/>
  <c r="B29" i="1"/>
  <c r="D29" i="1" s="1"/>
  <c r="B40" i="1"/>
  <c r="D40" i="1" s="1"/>
  <c r="B31" i="1"/>
  <c r="D31" i="1" s="1"/>
  <c r="B39" i="1"/>
  <c r="D39" i="1" s="1"/>
  <c r="B30" i="1"/>
  <c r="D30" i="1" s="1"/>
  <c r="B37" i="1"/>
  <c r="D37" i="1" s="1"/>
  <c r="B28" i="1"/>
  <c r="D28" i="1" s="1"/>
  <c r="B35" i="1"/>
  <c r="D35" i="1" s="1"/>
  <c r="B27" i="1"/>
  <c r="D27" i="1" s="1"/>
  <c r="B34" i="1"/>
  <c r="D34" i="1" s="1"/>
  <c r="B26" i="1"/>
  <c r="D26" i="1" s="1"/>
  <c r="B33" i="1"/>
  <c r="D33" i="1" s="1"/>
  <c r="B41" i="1"/>
  <c r="D41" i="1" s="1"/>
  <c r="A48" i="1"/>
  <c r="B49" i="1" l="1"/>
  <c r="B53" i="1" s="1"/>
  <c r="B54" i="1" s="1"/>
</calcChain>
</file>

<file path=xl/sharedStrings.xml><?xml version="1.0" encoding="utf-8"?>
<sst xmlns="http://schemas.openxmlformats.org/spreadsheetml/2006/main" count="69" uniqueCount="49">
  <si>
    <t>Annual Leave Calculator (full-time staff)</t>
  </si>
  <si>
    <t>v2.0</t>
  </si>
  <si>
    <t>Use this spreadsheet to:
  Calculate the holiday entitlement for full-time staff joining or leaving the School;
  Calculate the final salary annual leave adjustment for full-time staff who leave the School.</t>
  </si>
  <si>
    <t>Employee name</t>
  </si>
  <si>
    <t>Department / Institute / Division / Unit etc</t>
  </si>
  <si>
    <t>Choose employee's annual leave package (see note 1)</t>
  </si>
  <si>
    <t xml:space="preserve">Enter first day of employee's leave period </t>
  </si>
  <si>
    <t>Enter last day of employee's leave period</t>
  </si>
  <si>
    <t>Reference</t>
  </si>
  <si>
    <t>days</t>
  </si>
  <si>
    <t>Days worked in the year (out of 260*)</t>
  </si>
  <si>
    <t>Entitlement</t>
  </si>
  <si>
    <t xml:space="preserve">*260 is the working days in a standard year </t>
  </si>
  <si>
    <t>Deductions</t>
  </si>
  <si>
    <t>Closure Period / Bank Holiday</t>
  </si>
  <si>
    <t>Date</t>
  </si>
  <si>
    <t>Deduction</t>
  </si>
  <si>
    <t>New Year's Day Holiday</t>
  </si>
  <si>
    <t>Easter Closure Period 
(inc. Bank Holidays)</t>
  </si>
  <si>
    <t>May Bank Holiday</t>
  </si>
  <si>
    <t>Spring Bank Holiday</t>
  </si>
  <si>
    <t>Summer Bank Holiday</t>
  </si>
  <si>
    <t>Christmas Closure Period 
(inc. Bank Holidays)</t>
  </si>
  <si>
    <t>Employee Entitlement</t>
  </si>
  <si>
    <t>Taken (Deductions detailed above)</t>
  </si>
  <si>
    <t>Outstanding Balance</t>
  </si>
  <si>
    <t>Annual Leave Payment 
(Leavers only - see note 4)</t>
  </si>
  <si>
    <t>Annual leave taken</t>
  </si>
  <si>
    <t>Final salary adjustment:</t>
  </si>
  <si>
    <t>Final salary adjustment - hours equivalent, rounded to nearest half-hour in employee's favour (deduction if negative)</t>
  </si>
  <si>
    <t>hours</t>
  </si>
  <si>
    <t>Please see notes overleaf</t>
  </si>
  <si>
    <t>Notes:</t>
  </si>
  <si>
    <t>1) Most staff have the standard 25 days annual leave package. However some ex-CRA staff (in post on 31 July 2006) elected to retain their old leave package and work shorter hours during vacation time. See HR website or terms and conditions booklet for further details.</t>
  </si>
  <si>
    <t>2) Payment in lieu of holiday can only be made on the termination of employment from LSE (ie leave is carried forward where a transfer is made between departments).</t>
  </si>
  <si>
    <t>Changes log:</t>
  </si>
  <si>
    <t>Version Number</t>
  </si>
  <si>
    <t>Change made</t>
  </si>
  <si>
    <t>Column1</t>
  </si>
  <si>
    <t>Year</t>
  </si>
  <si>
    <t>Date not available</t>
  </si>
  <si>
    <t>Queen's Platinum Jubilee Bank Holiday (2022 only)</t>
  </si>
  <si>
    <t>Annual leave (full year entitlement) (see note 3)</t>
  </si>
  <si>
    <t>3) There is an additional bank holiday on the 3rd June 2022, which affects 2022 entitlements only.  Entitlements will be calculated pro rata with a full year eqivalent of 42 days (rather than the standard 41) which includes 25 days holiday plus 17 days of Bank Holiday and School Closure days, rather than the normal 16.</t>
  </si>
  <si>
    <t>Queen's Funeral Bank Holiday (2022 only)</t>
  </si>
  <si>
    <t>X</t>
  </si>
  <si>
    <r>
      <rPr>
        <b/>
        <sz val="10"/>
        <rFont val="Arial"/>
        <family val="2"/>
      </rPr>
      <t>NOTE:</t>
    </r>
    <r>
      <rPr>
        <sz val="10"/>
        <rFont val="Arial"/>
        <family val="2"/>
      </rPr>
      <t xml:space="preserve"> 2022 has an additional Bank Holiday (3rd June 2022).  Core entitlements are therefore calculated pro-rata  on a base of 43 days for Standard Terms and 40 days for Ex-CRA terms.  The additional bank holiday is deducted as normal.</t>
    </r>
  </si>
  <si>
    <t>Standard terms (43 days)</t>
  </si>
  <si>
    <t>Ex-CRA terms (40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</si>
</sst>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F800]dddd\,\ mmmm\ dd\,\ yyyy"/>
  </numFmts>
  <fonts count="11" x14ac:knownFonts="1">
    <font>
      <sz val="10"/>
      <name val="Arial"/>
    </font>
    <font>
      <sz val="10"/>
      <name val="Arial"/>
      <family val="2"/>
    </font>
    <font>
      <b/>
      <sz val="10"/>
      <name val="Arial"/>
      <family val="2"/>
    </font>
    <font>
      <sz val="8"/>
      <name val="Arial"/>
      <family val="2"/>
    </font>
    <font>
      <sz val="10"/>
      <color rgb="FF595959"/>
      <name val="Arial"/>
      <family val="2"/>
    </font>
    <font>
      <sz val="10"/>
      <color rgb="FFFFFFFF"/>
      <name val="Arial"/>
      <family val="2"/>
    </font>
    <font>
      <sz val="10"/>
      <color theme="0"/>
      <name val="Arial"/>
      <family val="2"/>
    </font>
    <font>
      <b/>
      <sz val="10"/>
      <color rgb="FF595959"/>
      <name val="Arial"/>
      <family val="2"/>
    </font>
    <font>
      <b/>
      <sz val="10"/>
      <color rgb="FFFFFFFF"/>
      <name val="Arial"/>
      <family val="2"/>
    </font>
    <font>
      <sz val="10"/>
      <color rgb="FF333333"/>
      <name val="Verdana"/>
      <family val="2"/>
    </font>
    <font>
      <i/>
      <sz val="9"/>
      <color rgb="FF595959"/>
      <name val="Arial"/>
      <family val="2"/>
    </font>
  </fonts>
  <fills count="12">
    <fill>
      <patternFill patternType="none"/>
    </fill>
    <fill>
      <patternFill patternType="gray125"/>
    </fill>
    <fill>
      <patternFill patternType="solid">
        <fgColor indexed="49"/>
        <bgColor indexed="64"/>
      </patternFill>
    </fill>
    <fill>
      <patternFill patternType="solid">
        <fgColor indexed="22"/>
        <bgColor indexed="64"/>
      </patternFill>
    </fill>
    <fill>
      <patternFill patternType="solid">
        <fgColor theme="0"/>
        <bgColor indexed="64"/>
      </patternFill>
    </fill>
    <fill>
      <patternFill patternType="solid">
        <fgColor rgb="FFF8FBFC"/>
        <bgColor rgb="FFFFFFFF"/>
      </patternFill>
    </fill>
    <fill>
      <patternFill patternType="solid">
        <fgColor rgb="FFFFFFFF"/>
        <bgColor rgb="FFFFFFFF"/>
      </patternFill>
    </fill>
    <fill>
      <patternFill patternType="solid">
        <fgColor rgb="FF316886"/>
        <bgColor rgb="FFFFFFFF"/>
      </patternFill>
    </fill>
    <fill>
      <patternFill patternType="solid">
        <fgColor theme="9" tint="0.59999389629810485"/>
        <bgColor rgb="FFFFFFFF"/>
      </patternFill>
    </fill>
    <fill>
      <patternFill patternType="solid">
        <fgColor theme="9" tint="-0.249977111117893"/>
        <bgColor rgb="FFFFFFFF"/>
      </patternFill>
    </fill>
    <fill>
      <patternFill patternType="solid">
        <fgColor theme="6" tint="0.39997558519241921"/>
        <bgColor rgb="FFFFFFFF"/>
      </patternFill>
    </fill>
    <fill>
      <patternFill patternType="solid">
        <fgColor theme="6" tint="-0.249977111117893"/>
        <bgColor rgb="FFFFFFFF"/>
      </patternFill>
    </fill>
  </fills>
  <borders count="18">
    <border>
      <left/>
      <right/>
      <top/>
      <bottom/>
      <diagonal/>
    </border>
    <border>
      <left style="medium">
        <color indexed="64"/>
      </left>
      <right/>
      <top/>
      <bottom/>
      <diagonal/>
    </border>
    <border>
      <left/>
      <right style="medium">
        <color indexed="64"/>
      </right>
      <top/>
      <bottom/>
      <diagonal/>
    </border>
    <border>
      <left style="thin">
        <color rgb="FFEBEBEB"/>
      </left>
      <right style="thin">
        <color rgb="FFEBEBEB"/>
      </right>
      <top style="thin">
        <color rgb="FFEBEBEB"/>
      </top>
      <bottom style="thin">
        <color rgb="FFEBEBEB"/>
      </bottom>
      <diagonal/>
    </border>
    <border>
      <left style="thin">
        <color rgb="FF3877A6"/>
      </left>
      <right style="thin">
        <color rgb="FF3877A6"/>
      </right>
      <top style="thin">
        <color rgb="FF3877A6"/>
      </top>
      <bottom style="thin">
        <color rgb="FFA5A5B1"/>
      </bottom>
      <diagonal/>
    </border>
    <border>
      <left style="thin">
        <color rgb="FF3877A6"/>
      </left>
      <right/>
      <top style="thin">
        <color rgb="FF3877A6"/>
      </top>
      <bottom style="thin">
        <color rgb="FFA5A5B1"/>
      </bottom>
      <diagonal/>
    </border>
    <border>
      <left/>
      <right/>
      <top style="thin">
        <color rgb="FF3877A6"/>
      </top>
      <bottom style="thin">
        <color rgb="FFA5A5B1"/>
      </bottom>
      <diagonal/>
    </border>
    <border>
      <left/>
      <right style="thin">
        <color rgb="FF3877A6"/>
      </right>
      <top style="thin">
        <color rgb="FF3877A6"/>
      </top>
      <bottom style="thin">
        <color rgb="FFA5A5B1"/>
      </bottom>
      <diagonal/>
    </border>
    <border>
      <left style="thin">
        <color rgb="FFEBEBEB"/>
      </left>
      <right style="thin">
        <color rgb="FFEBEBEB"/>
      </right>
      <top style="thin">
        <color rgb="FFEBEBEB"/>
      </top>
      <bottom/>
      <diagonal/>
    </border>
    <border>
      <left style="thin">
        <color rgb="FFEBEBEB"/>
      </left>
      <right style="thin">
        <color rgb="FFEBEBEB"/>
      </right>
      <top/>
      <bottom/>
      <diagonal/>
    </border>
    <border>
      <left style="thin">
        <color rgb="FFEBEBEB"/>
      </left>
      <right style="thin">
        <color rgb="FFEBEBEB"/>
      </right>
      <top/>
      <bottom style="thin">
        <color rgb="FFEBEBEB"/>
      </bottom>
      <diagonal/>
    </border>
    <border>
      <left/>
      <right style="thin">
        <color rgb="FFEBEBEB"/>
      </right>
      <top style="thin">
        <color rgb="FFEBEBEB"/>
      </top>
      <bottom style="thin">
        <color rgb="FFEBEBEB"/>
      </bottom>
      <diagonal/>
    </border>
    <border>
      <left style="thin">
        <color rgb="FF3877A6"/>
      </left>
      <right/>
      <top style="thin">
        <color rgb="FF3877A6"/>
      </top>
      <bottom/>
      <diagonal/>
    </border>
    <border>
      <left/>
      <right/>
      <top style="thin">
        <color rgb="FF3877A6"/>
      </top>
      <bottom/>
      <diagonal/>
    </border>
    <border>
      <left/>
      <right style="thin">
        <color rgb="FF3877A6"/>
      </right>
      <top style="thin">
        <color rgb="FF3877A6"/>
      </top>
      <bottom/>
      <diagonal/>
    </border>
    <border>
      <left style="thin">
        <color rgb="FF3877A6"/>
      </left>
      <right style="thin">
        <color rgb="FF3877A6"/>
      </right>
      <top/>
      <bottom style="thin">
        <color rgb="FFA5A5B1"/>
      </bottom>
      <diagonal/>
    </border>
    <border>
      <left style="thin">
        <color rgb="FF3877A6"/>
      </left>
      <right/>
      <top style="thin">
        <color rgb="FFEBEBEB"/>
      </top>
      <bottom style="thin">
        <color rgb="FFEBEBEB"/>
      </bottom>
      <diagonal/>
    </border>
    <border>
      <left/>
      <right/>
      <top style="thin">
        <color rgb="FFEBEBEB"/>
      </top>
      <bottom style="thin">
        <color rgb="FFEBEBEB"/>
      </bottom>
      <diagonal/>
    </border>
  </borders>
  <cellStyleXfs count="1">
    <xf numFmtId="0" fontId="0" fillId="0" borderId="0"/>
  </cellStyleXfs>
  <cellXfs count="74">
    <xf numFmtId="0" fontId="0" fillId="0" borderId="0" xfId="0"/>
    <xf numFmtId="2" fontId="0" fillId="0" borderId="0" xfId="0" applyNumberFormat="1"/>
    <xf numFmtId="0" fontId="0" fillId="3" borderId="0" xfId="0" applyFill="1"/>
    <xf numFmtId="0" fontId="2" fillId="3" borderId="0" xfId="0" applyFont="1" applyFill="1"/>
    <xf numFmtId="0" fontId="3" fillId="0" borderId="0" xfId="0" applyFont="1"/>
    <xf numFmtId="0" fontId="3" fillId="0" borderId="0" xfId="0" applyFont="1" applyBorder="1"/>
    <xf numFmtId="0" fontId="0" fillId="2" borderId="1" xfId="0" applyFill="1" applyBorder="1"/>
    <xf numFmtId="2" fontId="0" fillId="2" borderId="0" xfId="0" applyNumberFormat="1" applyFill="1" applyBorder="1"/>
    <xf numFmtId="0" fontId="0" fillId="2" borderId="2" xfId="0" applyFill="1" applyBorder="1"/>
    <xf numFmtId="0" fontId="0" fillId="2" borderId="0" xfId="0" applyFill="1" applyBorder="1"/>
    <xf numFmtId="0" fontId="0" fillId="4" borderId="0" xfId="0" applyFill="1" applyBorder="1"/>
    <xf numFmtId="0" fontId="2" fillId="4" borderId="0" xfId="0" applyFont="1" applyFill="1" applyBorder="1"/>
    <xf numFmtId="0" fontId="2" fillId="4" borderId="0" xfId="0" applyFont="1" applyFill="1" applyBorder="1" applyAlignment="1">
      <alignment horizontal="right"/>
    </xf>
    <xf numFmtId="49" fontId="4" fillId="6" borderId="3" xfId="0" applyNumberFormat="1" applyFont="1" applyFill="1" applyBorder="1" applyAlignment="1">
      <alignment horizontal="left"/>
    </xf>
    <xf numFmtId="49" fontId="5" fillId="7" borderId="4" xfId="0" applyNumberFormat="1" applyFont="1" applyFill="1" applyBorder="1" applyAlignment="1">
      <alignment horizontal="left"/>
    </xf>
    <xf numFmtId="49" fontId="6" fillId="7" borderId="4" xfId="0" applyNumberFormat="1" applyFont="1" applyFill="1" applyBorder="1" applyAlignment="1">
      <alignment horizontal="left"/>
    </xf>
    <xf numFmtId="164" fontId="4" fillId="5" borderId="0" xfId="0" applyNumberFormat="1" applyFont="1" applyFill="1" applyBorder="1" applyAlignment="1">
      <alignment horizontal="left"/>
    </xf>
    <xf numFmtId="2" fontId="1" fillId="4" borderId="0" xfId="0" applyNumberFormat="1" applyFont="1" applyFill="1" applyBorder="1"/>
    <xf numFmtId="49" fontId="7" fillId="6" borderId="3" xfId="0" applyNumberFormat="1" applyFont="1" applyFill="1" applyBorder="1" applyAlignment="1">
      <alignment horizontal="left"/>
    </xf>
    <xf numFmtId="0" fontId="4" fillId="6" borderId="3" xfId="0" applyNumberFormat="1" applyFont="1" applyFill="1" applyBorder="1" applyAlignment="1">
      <alignment horizontal="left"/>
    </xf>
    <xf numFmtId="49" fontId="4" fillId="6" borderId="0" xfId="0" applyNumberFormat="1" applyFont="1" applyFill="1" applyBorder="1" applyAlignment="1">
      <alignment horizontal="left"/>
    </xf>
    <xf numFmtId="49" fontId="4" fillId="6" borderId="3" xfId="0" applyNumberFormat="1" applyFont="1" applyFill="1" applyBorder="1" applyAlignment="1">
      <alignment horizontal="center"/>
    </xf>
    <xf numFmtId="165" fontId="4" fillId="6" borderId="3" xfId="0" applyNumberFormat="1" applyFont="1" applyFill="1" applyBorder="1" applyAlignment="1">
      <alignment horizontal="center"/>
    </xf>
    <xf numFmtId="49" fontId="8" fillId="7" borderId="0" xfId="0" applyNumberFormat="1" applyFont="1" applyFill="1" applyBorder="1" applyAlignment="1">
      <alignment horizontal="center"/>
    </xf>
    <xf numFmtId="49" fontId="7" fillId="6" borderId="3" xfId="0" applyNumberFormat="1" applyFont="1" applyFill="1" applyBorder="1" applyAlignment="1">
      <alignment horizontal="right"/>
    </xf>
    <xf numFmtId="0" fontId="7" fillId="6" borderId="3" xfId="0" applyNumberFormat="1" applyFont="1" applyFill="1" applyBorder="1" applyAlignment="1">
      <alignment horizontal="right"/>
    </xf>
    <xf numFmtId="49" fontId="1" fillId="6" borderId="3" xfId="0" applyNumberFormat="1" applyFont="1" applyFill="1" applyBorder="1" applyAlignment="1">
      <alignment horizontal="left"/>
    </xf>
    <xf numFmtId="0" fontId="1" fillId="6" borderId="3" xfId="0" applyNumberFormat="1" applyFont="1" applyFill="1" applyBorder="1" applyAlignment="1">
      <alignment horizontal="left"/>
    </xf>
    <xf numFmtId="49" fontId="2" fillId="6" borderId="3" xfId="0" applyNumberFormat="1" applyFont="1" applyFill="1" applyBorder="1" applyAlignment="1">
      <alignment horizontal="right"/>
    </xf>
    <xf numFmtId="0" fontId="2" fillId="6" borderId="3" xfId="0" applyNumberFormat="1" applyFont="1" applyFill="1" applyBorder="1" applyAlignment="1">
      <alignment horizontal="right"/>
    </xf>
    <xf numFmtId="1" fontId="7" fillId="6" borderId="3" xfId="0" applyNumberFormat="1" applyFont="1" applyFill="1" applyBorder="1" applyAlignment="1">
      <alignment horizontal="right"/>
    </xf>
    <xf numFmtId="49" fontId="4" fillId="6" borderId="3" xfId="0" applyNumberFormat="1" applyFont="1" applyFill="1" applyBorder="1" applyAlignment="1">
      <alignment horizontal="left" wrapText="1"/>
    </xf>
    <xf numFmtId="49" fontId="5" fillId="7" borderId="15" xfId="0" applyNumberFormat="1" applyFont="1" applyFill="1" applyBorder="1" applyAlignment="1">
      <alignment horizontal="left"/>
    </xf>
    <xf numFmtId="49" fontId="1" fillId="6" borderId="10" xfId="0" applyNumberFormat="1" applyFont="1" applyFill="1" applyBorder="1" applyAlignment="1">
      <alignment horizontal="left"/>
    </xf>
    <xf numFmtId="0" fontId="2" fillId="6" borderId="10" xfId="0" applyNumberFormat="1" applyFont="1" applyFill="1" applyBorder="1" applyAlignment="1">
      <alignment horizontal="right"/>
    </xf>
    <xf numFmtId="0" fontId="2" fillId="8" borderId="3" xfId="0" applyNumberFormat="1" applyFont="1" applyFill="1" applyBorder="1" applyAlignment="1">
      <alignment horizontal="right"/>
    </xf>
    <xf numFmtId="49" fontId="4" fillId="6" borderId="10" xfId="0" applyNumberFormat="1" applyFont="1" applyFill="1" applyBorder="1" applyAlignment="1">
      <alignment horizontal="left"/>
    </xf>
    <xf numFmtId="0" fontId="2" fillId="10" borderId="10" xfId="0" applyNumberFormat="1" applyFont="1" applyFill="1" applyBorder="1" applyAlignment="1">
      <alignment horizontal="right"/>
    </xf>
    <xf numFmtId="165" fontId="0" fillId="0" borderId="0" xfId="0" applyNumberFormat="1"/>
    <xf numFmtId="1" fontId="0" fillId="0" borderId="0" xfId="0" applyNumberFormat="1"/>
    <xf numFmtId="1" fontId="4" fillId="6" borderId="3" xfId="0" applyNumberFormat="1" applyFont="1" applyFill="1" applyBorder="1" applyAlignment="1">
      <alignment horizontal="center"/>
    </xf>
    <xf numFmtId="14" fontId="9" fillId="0" borderId="0" xfId="0" applyNumberFormat="1" applyFont="1"/>
    <xf numFmtId="0" fontId="1" fillId="2" borderId="1" xfId="0" applyFont="1" applyFill="1" applyBorder="1"/>
    <xf numFmtId="0" fontId="0" fillId="0" borderId="0" xfId="0" applyBorder="1"/>
    <xf numFmtId="0" fontId="2" fillId="8" borderId="3" xfId="0" applyNumberFormat="1" applyFont="1" applyFill="1" applyBorder="1" applyAlignment="1" applyProtection="1">
      <alignment horizontal="right"/>
      <protection locked="0"/>
    </xf>
    <xf numFmtId="0" fontId="2" fillId="10" borderId="10" xfId="0" applyNumberFormat="1" applyFont="1" applyFill="1" applyBorder="1" applyAlignment="1" applyProtection="1">
      <alignment horizontal="right"/>
      <protection locked="0"/>
    </xf>
    <xf numFmtId="0" fontId="7" fillId="6" borderId="0" xfId="0" applyNumberFormat="1" applyFont="1" applyFill="1" applyBorder="1" applyAlignment="1">
      <alignment horizontal="right"/>
    </xf>
    <xf numFmtId="49" fontId="10" fillId="6" borderId="0" xfId="0" applyNumberFormat="1" applyFont="1" applyFill="1" applyBorder="1" applyAlignment="1">
      <alignment horizontal="left" vertical="top"/>
    </xf>
    <xf numFmtId="0" fontId="7" fillId="6" borderId="0" xfId="0" applyNumberFormat="1" applyFont="1" applyFill="1" applyBorder="1" applyAlignment="1">
      <alignment horizontal="left"/>
    </xf>
    <xf numFmtId="2" fontId="7" fillId="6" borderId="3" xfId="0" applyNumberFormat="1" applyFont="1" applyFill="1" applyBorder="1" applyAlignment="1">
      <alignment horizontal="right"/>
    </xf>
    <xf numFmtId="0" fontId="0" fillId="4" borderId="0" xfId="0" applyFill="1" applyBorder="1" applyAlignment="1">
      <alignment horizontal="left" vertical="top"/>
    </xf>
    <xf numFmtId="49" fontId="4" fillId="6" borderId="8" xfId="0" applyNumberFormat="1" applyFont="1" applyFill="1" applyBorder="1" applyAlignment="1">
      <alignment horizontal="center"/>
    </xf>
    <xf numFmtId="49" fontId="4" fillId="6" borderId="0" xfId="0" applyNumberFormat="1" applyFont="1" applyFill="1" applyBorder="1" applyAlignment="1">
      <alignment horizontal="left" wrapText="1"/>
    </xf>
    <xf numFmtId="0" fontId="1" fillId="4" borderId="0" xfId="0" applyFont="1" applyFill="1" applyBorder="1" applyAlignment="1">
      <alignment horizontal="left" vertical="top" wrapText="1"/>
    </xf>
    <xf numFmtId="0" fontId="0" fillId="4" borderId="0" xfId="0" applyFill="1" applyBorder="1" applyAlignment="1">
      <alignment horizontal="left" vertical="top"/>
    </xf>
    <xf numFmtId="49" fontId="8" fillId="7" borderId="5" xfId="0" applyNumberFormat="1" applyFont="1" applyFill="1" applyBorder="1" applyAlignment="1">
      <alignment horizontal="center"/>
    </xf>
    <xf numFmtId="49" fontId="8" fillId="7" borderId="6" xfId="0" applyNumberFormat="1" applyFont="1" applyFill="1" applyBorder="1" applyAlignment="1">
      <alignment horizontal="center"/>
    </xf>
    <xf numFmtId="49" fontId="8" fillId="7" borderId="7" xfId="0" applyNumberFormat="1" applyFont="1" applyFill="1" applyBorder="1" applyAlignment="1">
      <alignment horizontal="center"/>
    </xf>
    <xf numFmtId="49" fontId="4" fillId="6" borderId="8" xfId="0" applyNumberFormat="1" applyFont="1" applyFill="1" applyBorder="1" applyAlignment="1">
      <alignment horizontal="center" vertical="center" wrapText="1"/>
    </xf>
    <xf numFmtId="49" fontId="4" fillId="6" borderId="9" xfId="0" applyNumberFormat="1" applyFont="1" applyFill="1" applyBorder="1" applyAlignment="1">
      <alignment horizontal="center" vertical="center"/>
    </xf>
    <xf numFmtId="49" fontId="4" fillId="6" borderId="10" xfId="0" applyNumberFormat="1" applyFont="1" applyFill="1" applyBorder="1" applyAlignment="1">
      <alignment horizontal="center" vertical="center"/>
    </xf>
    <xf numFmtId="164" fontId="4" fillId="5" borderId="3" xfId="0" applyNumberFormat="1" applyFont="1" applyFill="1" applyBorder="1" applyAlignment="1" applyProtection="1">
      <alignment horizontal="left"/>
      <protection locked="0"/>
    </xf>
    <xf numFmtId="165" fontId="4" fillId="5" borderId="16" xfId="0" applyNumberFormat="1" applyFont="1" applyFill="1" applyBorder="1" applyAlignment="1" applyProtection="1">
      <alignment horizontal="left"/>
      <protection locked="0"/>
    </xf>
    <xf numFmtId="165" fontId="4" fillId="5" borderId="17" xfId="0" applyNumberFormat="1" applyFont="1" applyFill="1" applyBorder="1" applyAlignment="1" applyProtection="1">
      <alignment horizontal="left"/>
      <protection locked="0"/>
    </xf>
    <xf numFmtId="165" fontId="4" fillId="5" borderId="11" xfId="0" applyNumberFormat="1" applyFont="1" applyFill="1" applyBorder="1" applyAlignment="1" applyProtection="1">
      <alignment horizontal="left"/>
      <protection locked="0"/>
    </xf>
    <xf numFmtId="49" fontId="4" fillId="6" borderId="0" xfId="0" applyNumberFormat="1" applyFont="1" applyFill="1" applyBorder="1" applyAlignment="1">
      <alignment horizontal="left" vertical="top" wrapText="1"/>
    </xf>
    <xf numFmtId="165" fontId="8" fillId="11" borderId="0" xfId="0" applyNumberFormat="1" applyFont="1" applyFill="1" applyBorder="1" applyAlignment="1">
      <alignment horizontal="center" wrapText="1"/>
    </xf>
    <xf numFmtId="165" fontId="8" fillId="11" borderId="0" xfId="0" applyNumberFormat="1" applyFont="1" applyFill="1" applyBorder="1" applyAlignment="1">
      <alignment horizontal="center"/>
    </xf>
    <xf numFmtId="165" fontId="8" fillId="7" borderId="12" xfId="0" applyNumberFormat="1" applyFont="1" applyFill="1" applyBorder="1" applyAlignment="1">
      <alignment horizontal="center"/>
    </xf>
    <xf numFmtId="165" fontId="8" fillId="7" borderId="13" xfId="0" applyNumberFormat="1" applyFont="1" applyFill="1" applyBorder="1" applyAlignment="1">
      <alignment horizontal="center"/>
    </xf>
    <xf numFmtId="165" fontId="8" fillId="7" borderId="14" xfId="0" applyNumberFormat="1" applyFont="1" applyFill="1" applyBorder="1" applyAlignment="1">
      <alignment horizontal="center"/>
    </xf>
    <xf numFmtId="165" fontId="8" fillId="9" borderId="0" xfId="0" applyNumberFormat="1" applyFont="1" applyFill="1" applyBorder="1" applyAlignment="1">
      <alignment horizontal="center"/>
    </xf>
    <xf numFmtId="49" fontId="4" fillId="6" borderId="9" xfId="0" applyNumberFormat="1" applyFont="1" applyFill="1" applyBorder="1" applyAlignment="1">
      <alignment horizontal="center" vertical="center" wrapText="1"/>
    </xf>
    <xf numFmtId="49" fontId="4" fillId="6" borderId="10" xfId="0" applyNumberFormat="1" applyFont="1" applyFill="1" applyBorder="1" applyAlignment="1">
      <alignment horizontal="center" vertical="center" wrapText="1"/>
    </xf>
  </cellXfs>
  <cellStyles count="1">
    <cellStyle name="Normal" xfId="0" builtinId="0"/>
  </cellStyles>
  <dxfs count="3">
    <dxf>
      <font>
        <b val="0"/>
        <i val="0"/>
        <strike val="0"/>
        <condense val="0"/>
        <extend val="0"/>
        <outline val="0"/>
        <shadow val="0"/>
        <u val="none"/>
        <vertAlign val="baseline"/>
        <sz val="10"/>
        <color rgb="FF595959"/>
        <name val="Arial"/>
        <scheme val="none"/>
      </font>
      <numFmt numFmtId="165" formatCode="[$-F800]dddd\,\ mmmm\ dd\,\ yyyy"/>
      <fill>
        <patternFill patternType="solid">
          <fgColor rgb="FFFFFFFF"/>
          <bgColor rgb="FFFFFFFF"/>
        </patternFill>
      </fill>
      <alignment horizontal="center" vertical="bottom" textRotation="0" wrapText="0" indent="0" justifyLastLine="0" shrinkToFit="0" readingOrder="0"/>
      <border diagonalUp="0" diagonalDown="0" outline="0">
        <left/>
        <right style="thin">
          <color rgb="FFEBEBEB"/>
        </right>
        <top style="thin">
          <color rgb="FFEBEBEB"/>
        </top>
        <bottom style="thin">
          <color rgb="FFEBEBEB"/>
        </bottom>
      </border>
    </dxf>
    <dxf>
      <numFmt numFmtId="1" formatCode="0"/>
    </dxf>
    <dxf>
      <numFmt numFmtId="1" formatCode="0"/>
    </dxf>
  </dxfs>
  <tableStyles count="0" defaultTableStyle="TableStyleMedium2" defaultPivotStyle="PivotStyleLight16"/>
  <colors>
    <mruColors>
      <color rgb="FF7EB5C8"/>
      <color rgb="FFCCFFCC"/>
      <color rgb="FFDCE6F1"/>
      <color rgb="FF97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85725</xdr:rowOff>
    </xdr:from>
    <xdr:to>
      <xdr:col>0</xdr:col>
      <xdr:colOff>1819275</xdr:colOff>
      <xdr:row>0</xdr:row>
      <xdr:rowOff>704850</xdr:rowOff>
    </xdr:to>
    <xdr:pic>
      <xdr:nvPicPr>
        <xdr:cNvPr id="3" name="Picture 2" descr="Inserted picture Rel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33350" y="85725"/>
          <a:ext cx="1685925" cy="6191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D83" totalsRowShown="0">
  <autoFilter ref="A1:D83" xr:uid="{00000000-0009-0000-0100-000001000000}"/>
  <tableColumns count="4">
    <tableColumn id="4" xr3:uid="{00000000-0010-0000-0000-000004000000}" name="Column1">
      <calculatedColumnFormula>CONCATENATE(B2,C2)</calculatedColumnFormula>
    </tableColumn>
    <tableColumn id="1" xr3:uid="{00000000-0010-0000-0000-000001000000}" name="Year" dataDxfId="2"/>
    <tableColumn id="2" xr3:uid="{00000000-0010-0000-0000-000002000000}" name="Reference" dataDxfId="1"/>
    <tableColumn id="3" xr3:uid="{00000000-0010-0000-0000-000003000000}" name="Dat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3"/>
  <sheetViews>
    <sheetView tabSelected="1" zoomScaleNormal="100" workbookViewId="0">
      <selection activeCell="B53" sqref="B53"/>
    </sheetView>
  </sheetViews>
  <sheetFormatPr defaultColWidth="0" defaultRowHeight="13.2" x14ac:dyDescent="0.25"/>
  <cols>
    <col min="1" max="1" width="53" customWidth="1"/>
    <col min="2" max="2" width="16.77734375" bestFit="1" customWidth="1"/>
    <col min="3" max="3" width="16.77734375" customWidth="1"/>
    <col min="4" max="4" width="30.77734375" hidden="1" customWidth="1"/>
  </cols>
  <sheetData>
    <row r="1" spans="1:4" ht="67.5" customHeight="1" x14ac:dyDescent="0.25">
      <c r="A1" s="10"/>
      <c r="B1" s="41"/>
      <c r="C1" s="17"/>
      <c r="D1" s="10"/>
    </row>
    <row r="2" spans="1:4" x14ac:dyDescent="0.25">
      <c r="A2" s="11" t="s">
        <v>0</v>
      </c>
      <c r="B2" s="10"/>
      <c r="C2" s="10"/>
      <c r="D2" s="12" t="s">
        <v>1</v>
      </c>
    </row>
    <row r="3" spans="1:4" ht="12.75" customHeight="1" x14ac:dyDescent="0.25">
      <c r="A3" s="10"/>
      <c r="B3" s="10"/>
      <c r="C3" s="10"/>
      <c r="D3" s="10"/>
    </row>
    <row r="4" spans="1:4" x14ac:dyDescent="0.25">
      <c r="A4" s="53" t="s">
        <v>2</v>
      </c>
      <c r="B4" s="54"/>
      <c r="C4" s="54"/>
      <c r="D4" s="54"/>
    </row>
    <row r="5" spans="1:4" x14ac:dyDescent="0.25">
      <c r="A5" s="54"/>
      <c r="B5" s="54"/>
      <c r="C5" s="54"/>
      <c r="D5" s="54"/>
    </row>
    <row r="6" spans="1:4" x14ac:dyDescent="0.25">
      <c r="A6" s="54"/>
      <c r="B6" s="54"/>
      <c r="C6" s="54"/>
      <c r="D6" s="54"/>
    </row>
    <row r="7" spans="1:4" x14ac:dyDescent="0.25">
      <c r="A7" s="50"/>
      <c r="B7" s="50"/>
      <c r="C7" s="50"/>
      <c r="D7" s="50"/>
    </row>
    <row r="8" spans="1:4" ht="40.5" customHeight="1" x14ac:dyDescent="0.25">
      <c r="A8" s="53" t="s">
        <v>46</v>
      </c>
      <c r="B8" s="54"/>
      <c r="C8" s="54"/>
      <c r="D8" s="54"/>
    </row>
    <row r="9" spans="1:4" hidden="1" x14ac:dyDescent="0.25">
      <c r="A9" s="42" t="s">
        <v>47</v>
      </c>
      <c r="B9" s="7">
        <v>43</v>
      </c>
      <c r="C9" s="7"/>
      <c r="D9" s="8"/>
    </row>
    <row r="10" spans="1:4" hidden="1" x14ac:dyDescent="0.25">
      <c r="A10" s="42" t="s">
        <v>48</v>
      </c>
      <c r="B10" s="7">
        <v>40</v>
      </c>
      <c r="C10" s="7"/>
      <c r="D10" s="8"/>
    </row>
    <row r="11" spans="1:4" hidden="1" x14ac:dyDescent="0.25">
      <c r="A11" s="6"/>
      <c r="B11" s="9"/>
      <c r="C11" s="9"/>
      <c r="D11" s="8"/>
    </row>
    <row r="12" spans="1:4" x14ac:dyDescent="0.25">
      <c r="A12" s="14" t="s">
        <v>3</v>
      </c>
      <c r="B12" s="61"/>
      <c r="C12" s="61"/>
      <c r="D12" s="61"/>
    </row>
    <row r="13" spans="1:4" x14ac:dyDescent="0.25">
      <c r="A13" s="14" t="s">
        <v>4</v>
      </c>
      <c r="B13" s="61"/>
      <c r="C13" s="61"/>
      <c r="D13" s="61"/>
    </row>
    <row r="14" spans="1:4" x14ac:dyDescent="0.25">
      <c r="A14" s="15" t="s">
        <v>5</v>
      </c>
      <c r="B14" s="61" t="s">
        <v>48</v>
      </c>
      <c r="C14" s="61"/>
      <c r="D14" s="61"/>
    </row>
    <row r="15" spans="1:4" x14ac:dyDescent="0.25">
      <c r="A15" s="14" t="s">
        <v>6</v>
      </c>
      <c r="B15" s="62">
        <v>44562</v>
      </c>
      <c r="C15" s="63"/>
      <c r="D15" s="64"/>
    </row>
    <row r="16" spans="1:4" x14ac:dyDescent="0.25">
      <c r="A16" s="14" t="s">
        <v>7</v>
      </c>
      <c r="B16" s="62">
        <v>44926</v>
      </c>
      <c r="C16" s="63"/>
      <c r="D16" s="64"/>
    </row>
    <row r="17" spans="1:6" x14ac:dyDescent="0.25">
      <c r="A17" s="10"/>
      <c r="B17" s="10"/>
      <c r="C17" s="10"/>
      <c r="D17" s="16"/>
    </row>
    <row r="18" spans="1:6" x14ac:dyDescent="0.25">
      <c r="A18" s="55" t="s">
        <v>8</v>
      </c>
      <c r="B18" s="56"/>
      <c r="C18" s="56"/>
      <c r="D18" s="57"/>
    </row>
    <row r="19" spans="1:6" s="4" customFormat="1" ht="12" customHeight="1" x14ac:dyDescent="0.25">
      <c r="A19" s="13" t="s">
        <v>42</v>
      </c>
      <c r="B19" s="25">
        <f>IF(ISBLANK(B14),"",VLOOKUP(B14,A9:B10,2,FALSE))</f>
        <v>40</v>
      </c>
      <c r="C19" s="24"/>
      <c r="D19" s="18" t="s">
        <v>9</v>
      </c>
    </row>
    <row r="20" spans="1:6" s="4" customFormat="1" x14ac:dyDescent="0.25">
      <c r="A20" s="19" t="s">
        <v>10</v>
      </c>
      <c r="B20" s="30">
        <f>(IF(ISBLANK(B16),"",(NETWORKDAYS(B15,B16))))</f>
        <v>260</v>
      </c>
      <c r="C20" s="30"/>
      <c r="D20" s="18" t="s">
        <v>9</v>
      </c>
    </row>
    <row r="21" spans="1:6" s="4" customFormat="1" x14ac:dyDescent="0.25">
      <c r="A21" s="13" t="s">
        <v>11</v>
      </c>
      <c r="B21" s="49">
        <f>IF(ISBLANK(B14),"",IF(ISBLANK(B16),"",IF(CEILING(B19*(B20/260),0.5)&gt;B19,B19,CEILING(B19*(B20/260),0.5))))</f>
        <v>40</v>
      </c>
      <c r="C21" s="25"/>
      <c r="D21" s="18" t="s">
        <v>9</v>
      </c>
    </row>
    <row r="22" spans="1:6" s="4" customFormat="1" x14ac:dyDescent="0.25">
      <c r="A22" s="47" t="s">
        <v>12</v>
      </c>
      <c r="B22" s="46"/>
      <c r="C22" s="46"/>
      <c r="D22" s="48"/>
    </row>
    <row r="23" spans="1:6" s="4" customFormat="1" x14ac:dyDescent="0.25">
      <c r="A23" s="10"/>
      <c r="B23" s="10"/>
      <c r="C23" s="10"/>
      <c r="D23" s="16"/>
    </row>
    <row r="24" spans="1:6" s="4" customFormat="1" x14ac:dyDescent="0.25">
      <c r="A24" s="55" t="s">
        <v>13</v>
      </c>
      <c r="B24" s="56"/>
      <c r="C24" s="56"/>
      <c r="D24" s="57"/>
      <c r="E24" s="5"/>
      <c r="F24" s="5"/>
    </row>
    <row r="25" spans="1:6" s="4" customFormat="1" x14ac:dyDescent="0.25">
      <c r="A25" s="23" t="s">
        <v>14</v>
      </c>
      <c r="B25" s="23" t="s">
        <v>15</v>
      </c>
      <c r="C25" s="23"/>
      <c r="D25" s="23" t="s">
        <v>16</v>
      </c>
      <c r="E25" s="5"/>
      <c r="F25" s="5"/>
    </row>
    <row r="26" spans="1:6" s="4" customFormat="1" x14ac:dyDescent="0.25">
      <c r="A26" s="21" t="s">
        <v>17</v>
      </c>
      <c r="B26" s="22">
        <f>IFERROR(VLOOKUP(YEAR($B$15)&amp;C26,Table1[],4,FALSE),"Date not available")</f>
        <v>44564</v>
      </c>
      <c r="C26" s="40">
        <v>1</v>
      </c>
      <c r="D26" s="21" t="str">
        <f>IF(AND(B26&gt;=B$15,B26&lt;=B$16),"X","")</f>
        <v>X</v>
      </c>
      <c r="E26" s="5"/>
      <c r="F26" s="5"/>
    </row>
    <row r="27" spans="1:6" s="4" customFormat="1" x14ac:dyDescent="0.25">
      <c r="A27" s="58" t="s">
        <v>18</v>
      </c>
      <c r="B27" s="22">
        <f>IFERROR(VLOOKUP(YEAR($B$15)&amp;C27,Table1[],4,FALSE),"Date not available")</f>
        <v>44665</v>
      </c>
      <c r="C27" s="40">
        <v>2</v>
      </c>
      <c r="D27" s="21" t="str">
        <f>IF(AND(B27&gt;=B$15,B27&lt;=B$16),"X","")</f>
        <v>X</v>
      </c>
      <c r="E27" s="5"/>
      <c r="F27" s="5"/>
    </row>
    <row r="28" spans="1:6" s="4" customFormat="1" x14ac:dyDescent="0.25">
      <c r="A28" s="59"/>
      <c r="B28" s="22">
        <f>IFERROR(VLOOKUP(YEAR($B$15)&amp;C28,Table1[],4,FALSE),"Date not available")</f>
        <v>44666</v>
      </c>
      <c r="C28" s="40">
        <v>3</v>
      </c>
      <c r="D28" s="21" t="str">
        <f t="shared" ref="D28:D31" si="0">IF(AND(B28&gt;=B$15,B28&lt;=B$16),"X","")</f>
        <v>X</v>
      </c>
      <c r="E28" s="5"/>
      <c r="F28" s="5"/>
    </row>
    <row r="29" spans="1:6" s="4" customFormat="1" x14ac:dyDescent="0.25">
      <c r="A29" s="59"/>
      <c r="B29" s="22">
        <f>IFERROR(VLOOKUP(YEAR($B$15)&amp;C29,Table1[],4,FALSE),"Date not available")</f>
        <v>44669</v>
      </c>
      <c r="C29" s="40">
        <v>4</v>
      </c>
      <c r="D29" s="21" t="str">
        <f t="shared" si="0"/>
        <v>X</v>
      </c>
      <c r="E29" s="5"/>
      <c r="F29" s="5"/>
    </row>
    <row r="30" spans="1:6" s="4" customFormat="1" x14ac:dyDescent="0.25">
      <c r="A30" s="59"/>
      <c r="B30" s="22">
        <f>IFERROR(VLOOKUP(YEAR($B$15)&amp;C30,Table1[],4,FALSE),"Date not available")</f>
        <v>44670</v>
      </c>
      <c r="C30" s="40">
        <v>5</v>
      </c>
      <c r="D30" s="21" t="str">
        <f t="shared" si="0"/>
        <v>X</v>
      </c>
      <c r="E30" s="5"/>
      <c r="F30" s="5"/>
    </row>
    <row r="31" spans="1:6" s="4" customFormat="1" x14ac:dyDescent="0.25">
      <c r="A31" s="60"/>
      <c r="B31" s="22">
        <f>IFERROR(VLOOKUP(YEAR($B$15)&amp;C31,Table1[],4,FALSE),"Date not available")</f>
        <v>44671</v>
      </c>
      <c r="C31" s="40">
        <v>6</v>
      </c>
      <c r="D31" s="21" t="str">
        <f t="shared" si="0"/>
        <v>X</v>
      </c>
      <c r="E31" s="5"/>
      <c r="F31" s="5"/>
    </row>
    <row r="32" spans="1:6" s="4" customFormat="1" x14ac:dyDescent="0.25">
      <c r="A32" s="21" t="s">
        <v>19</v>
      </c>
      <c r="B32" s="22">
        <f>IFERROR(VLOOKUP(YEAR($B$15)&amp;C32,Table1[],4,FALSE),"Date not available")</f>
        <v>44683</v>
      </c>
      <c r="C32" s="40">
        <v>7</v>
      </c>
      <c r="D32" s="21" t="str">
        <f>IF(AND(B32&gt;=B$15,B32&lt;=B$16),"X","")</f>
        <v>X</v>
      </c>
      <c r="E32" s="5"/>
      <c r="F32" s="5"/>
    </row>
    <row r="33" spans="1:6" s="4" customFormat="1" x14ac:dyDescent="0.25">
      <c r="A33" s="21" t="s">
        <v>20</v>
      </c>
      <c r="B33" s="22">
        <f>IFERROR(VLOOKUP(YEAR($B$15)&amp;C33,Table1[],4,FALSE),"Date not available")</f>
        <v>44714</v>
      </c>
      <c r="C33" s="40">
        <v>8</v>
      </c>
      <c r="D33" s="21" t="str">
        <f>IF(AND(B33&gt;=B$15,B33&lt;=B$16),"X","")</f>
        <v>X</v>
      </c>
      <c r="E33" s="5"/>
      <c r="F33" s="5"/>
    </row>
    <row r="34" spans="1:6" s="4" customFormat="1" x14ac:dyDescent="0.25">
      <c r="A34" s="21" t="s">
        <v>41</v>
      </c>
      <c r="B34" s="22">
        <f>IFERROR(VLOOKUP(YEAR($B$15)&amp;C34,Table1[],4,FALSE),"Date not available")</f>
        <v>44715</v>
      </c>
      <c r="C34" s="40">
        <v>9</v>
      </c>
      <c r="D34" s="21" t="str">
        <f>IF(AND(B34&gt;=B$15,B34&lt;=B$16),"X","")</f>
        <v>X</v>
      </c>
      <c r="E34" s="5"/>
      <c r="F34" s="5"/>
    </row>
    <row r="35" spans="1:6" s="4" customFormat="1" ht="12.75" customHeight="1" x14ac:dyDescent="0.25">
      <c r="A35" s="21" t="s">
        <v>21</v>
      </c>
      <c r="B35" s="22">
        <f>IFERROR(VLOOKUP(YEAR($B$15)&amp;C35,Table1[],4,FALSE),"Date not available")</f>
        <v>44802</v>
      </c>
      <c r="C35" s="40">
        <v>10</v>
      </c>
      <c r="D35" s="21" t="str">
        <f>IF(AND(B35&gt;=B$15,B35&lt;=B$16),"X","")</f>
        <v>X</v>
      </c>
    </row>
    <row r="36" spans="1:6" s="4" customFormat="1" ht="12.75" customHeight="1" x14ac:dyDescent="0.25">
      <c r="A36" s="51" t="s">
        <v>44</v>
      </c>
      <c r="B36" s="22">
        <f>IFERROR(VLOOKUP(YEAR($B$15)&amp;C36,Table1[],4,FALSE),"Date not available")</f>
        <v>44823</v>
      </c>
      <c r="C36" s="40">
        <v>11</v>
      </c>
      <c r="D36" s="21" t="s">
        <v>45</v>
      </c>
    </row>
    <row r="37" spans="1:6" s="4" customFormat="1" x14ac:dyDescent="0.25">
      <c r="A37" s="58" t="s">
        <v>22</v>
      </c>
      <c r="B37" s="22">
        <f>IFERROR(VLOOKUP(YEAR($B$15)&amp;C37,Table1[],4,FALSE),"Date not available")</f>
        <v>44917</v>
      </c>
      <c r="C37" s="40">
        <v>12</v>
      </c>
      <c r="D37" s="21" t="str">
        <f t="shared" ref="D37:D41" si="1">IF(AND(B37&gt;=B$15,B37&lt;=B$16),"X","")</f>
        <v>X</v>
      </c>
    </row>
    <row r="38" spans="1:6" s="4" customFormat="1" x14ac:dyDescent="0.25">
      <c r="A38" s="72"/>
      <c r="B38" s="22">
        <f>IFERROR(VLOOKUP(YEAR($B$15)&amp;C38,Table1[],4,FALSE),"Date not available")</f>
        <v>44918</v>
      </c>
      <c r="C38" s="40">
        <v>13</v>
      </c>
      <c r="D38" s="21" t="str">
        <f t="shared" si="1"/>
        <v>X</v>
      </c>
    </row>
    <row r="39" spans="1:6" s="4" customFormat="1" x14ac:dyDescent="0.25">
      <c r="A39" s="72"/>
      <c r="B39" s="22">
        <f>IFERROR(VLOOKUP(YEAR($B$15)&amp;C39,Table1[],4,FALSE),"Date not available")</f>
        <v>44921</v>
      </c>
      <c r="C39" s="40">
        <v>14</v>
      </c>
      <c r="D39" s="21" t="str">
        <f t="shared" si="1"/>
        <v>X</v>
      </c>
    </row>
    <row r="40" spans="1:6" s="4" customFormat="1" x14ac:dyDescent="0.25">
      <c r="A40" s="72"/>
      <c r="B40" s="22">
        <f>IFERROR(VLOOKUP(YEAR($B$15)&amp;C40,Table1[],4,FALSE),"Date not available")</f>
        <v>44922</v>
      </c>
      <c r="C40" s="40">
        <v>15</v>
      </c>
      <c r="D40" s="21" t="str">
        <f t="shared" si="1"/>
        <v>X</v>
      </c>
    </row>
    <row r="41" spans="1:6" s="4" customFormat="1" x14ac:dyDescent="0.25">
      <c r="A41" s="72"/>
      <c r="B41" s="22">
        <f>IFERROR(VLOOKUP(YEAR($B$15)&amp;C41,Table1[],4,FALSE),"Date not available")</f>
        <v>44923</v>
      </c>
      <c r="C41" s="40">
        <v>16</v>
      </c>
      <c r="D41" s="21" t="str">
        <f t="shared" si="1"/>
        <v>X</v>
      </c>
    </row>
    <row r="42" spans="1:6" s="4" customFormat="1" x14ac:dyDescent="0.25">
      <c r="A42" s="72"/>
      <c r="B42" s="22">
        <f>IFERROR(VLOOKUP(YEAR($B$15)&amp;C42,Table1[],4,FALSE),"Date not available")</f>
        <v>44924</v>
      </c>
      <c r="C42" s="40">
        <v>17</v>
      </c>
      <c r="D42" s="21" t="str">
        <f>IF(AND(B42&gt;=B$15,B42&lt;=B$16),"X","")</f>
        <v>X</v>
      </c>
    </row>
    <row r="43" spans="1:6" s="4" customFormat="1" x14ac:dyDescent="0.25">
      <c r="A43" s="73"/>
      <c r="B43" s="22">
        <f>IFERROR(VLOOKUP(YEAR($B$15)&amp;C43,Table1[],4,FALSE),"Date not available")</f>
        <v>44925</v>
      </c>
      <c r="C43" s="40">
        <v>18</v>
      </c>
      <c r="D43" s="21" t="str">
        <f>IF(AND(B43&gt;=B$15,B43&lt;=B$16),"X","")</f>
        <v>X</v>
      </c>
    </row>
    <row r="44" spans="1:6" x14ac:dyDescent="0.25">
      <c r="A44" s="10"/>
      <c r="B44" s="10"/>
      <c r="C44" s="10"/>
      <c r="D44" s="16"/>
    </row>
    <row r="45" spans="1:6" x14ac:dyDescent="0.25">
      <c r="A45" s="71" t="s">
        <v>23</v>
      </c>
      <c r="B45" s="71"/>
      <c r="C45" s="71"/>
      <c r="D45" s="71"/>
    </row>
    <row r="46" spans="1:6" s="4" customFormat="1" x14ac:dyDescent="0.25">
      <c r="A46" s="33" t="s">
        <v>11</v>
      </c>
      <c r="B46" s="34">
        <f>IF(IF(ISBLANK(B14),"",IF(ISBLANK(B16),"",CEILING(B19*(B20/260),0.5)))&gt;43,43,IF(ISBLANK(B14),"",IF(ISBLANK(B16),"",CEILING(B19*(B20/260),0.5))))</f>
        <v>40</v>
      </c>
      <c r="C46" s="34"/>
      <c r="D46" s="33" t="s">
        <v>9</v>
      </c>
    </row>
    <row r="47" spans="1:6" s="4" customFormat="1" x14ac:dyDescent="0.25">
      <c r="A47" s="26" t="s">
        <v>24</v>
      </c>
      <c r="B47" s="28">
        <f>COUNTIF(D26:XFD43,"X")</f>
        <v>18</v>
      </c>
      <c r="C47" s="28"/>
      <c r="D47" s="26" t="s">
        <v>9</v>
      </c>
    </row>
    <row r="48" spans="1:6" x14ac:dyDescent="0.25">
      <c r="A48" s="27" t="str">
        <f>CONCATENATE("Carry forward from ",YEAR(B15)-1)</f>
        <v>Carry forward from 2021</v>
      </c>
      <c r="B48" s="44"/>
      <c r="C48" s="35"/>
      <c r="D48" s="26" t="s">
        <v>9</v>
      </c>
    </row>
    <row r="49" spans="1:8" x14ac:dyDescent="0.25">
      <c r="A49" s="27" t="s">
        <v>25</v>
      </c>
      <c r="B49" s="29">
        <f>IF(ISBLANK(B14),"",IF(ISBLANK(B16),"",(B46-B47+B48)))</f>
        <v>22</v>
      </c>
      <c r="C49" s="28"/>
      <c r="D49" s="27" t="s">
        <v>9</v>
      </c>
    </row>
    <row r="50" spans="1:8" s="4" customFormat="1" x14ac:dyDescent="0.25">
      <c r="A50" s="10"/>
      <c r="B50" s="10"/>
      <c r="C50" s="10"/>
      <c r="D50" s="16"/>
    </row>
    <row r="51" spans="1:8" ht="24.75" customHeight="1" x14ac:dyDescent="0.25">
      <c r="A51" s="66" t="s">
        <v>26</v>
      </c>
      <c r="B51" s="67"/>
      <c r="C51" s="67"/>
      <c r="D51" s="67"/>
      <c r="E51" s="1"/>
    </row>
    <row r="52" spans="1:8" x14ac:dyDescent="0.25">
      <c r="A52" s="36" t="s">
        <v>27</v>
      </c>
      <c r="B52" s="45">
        <v>7</v>
      </c>
      <c r="C52" s="37"/>
      <c r="D52" s="33" t="s">
        <v>9</v>
      </c>
    </row>
    <row r="53" spans="1:8" x14ac:dyDescent="0.25">
      <c r="A53" s="13" t="s">
        <v>28</v>
      </c>
      <c r="B53" s="29">
        <f>IF(ISBLANK(B14),"",IF(ISBLANK(B16),"",B49-B52))</f>
        <v>15</v>
      </c>
      <c r="C53" s="28"/>
      <c r="D53" s="26" t="s">
        <v>9</v>
      </c>
    </row>
    <row r="54" spans="1:8" ht="26.4" x14ac:dyDescent="0.25">
      <c r="A54" s="31" t="s">
        <v>29</v>
      </c>
      <c r="B54" s="29">
        <f>IF(ISBLANK(B14),"",IF(ISBLANK(B16),"",IF(B53&gt;=0,CEILING(B53*7,0.5),FLOOR(B53*7,-0.5))))</f>
        <v>105</v>
      </c>
      <c r="C54" s="29"/>
      <c r="D54" s="26" t="s">
        <v>30</v>
      </c>
    </row>
    <row r="55" spans="1:8" x14ac:dyDescent="0.25">
      <c r="A55" s="20"/>
      <c r="B55" s="20"/>
      <c r="C55" s="20"/>
      <c r="D55" s="20"/>
    </row>
    <row r="56" spans="1:8" x14ac:dyDescent="0.25">
      <c r="A56" s="68" t="s">
        <v>31</v>
      </c>
      <c r="B56" s="69"/>
      <c r="C56" s="69"/>
      <c r="D56" s="70"/>
    </row>
    <row r="57" spans="1:8" x14ac:dyDescent="0.25">
      <c r="A57" s="20" t="s">
        <v>32</v>
      </c>
      <c r="B57" s="20"/>
      <c r="C57" s="20"/>
      <c r="D57" s="20"/>
    </row>
    <row r="58" spans="1:8" ht="37.5" customHeight="1" x14ac:dyDescent="0.25">
      <c r="A58" s="65" t="s">
        <v>33</v>
      </c>
      <c r="B58" s="65"/>
      <c r="C58" s="65"/>
      <c r="D58" s="65"/>
    </row>
    <row r="59" spans="1:8" ht="25.05" customHeight="1" x14ac:dyDescent="0.25">
      <c r="A59" s="52" t="s">
        <v>34</v>
      </c>
      <c r="B59" s="52"/>
      <c r="C59" s="52"/>
      <c r="D59" s="52"/>
    </row>
    <row r="60" spans="1:8" ht="38.25" customHeight="1" x14ac:dyDescent="0.25">
      <c r="A60" s="52" t="s">
        <v>43</v>
      </c>
      <c r="B60" s="52"/>
      <c r="C60" s="52"/>
      <c r="D60" s="52"/>
    </row>
    <row r="61" spans="1:8" x14ac:dyDescent="0.25">
      <c r="A61" s="32" t="s">
        <v>35</v>
      </c>
      <c r="B61" s="32"/>
      <c r="C61" s="32"/>
      <c r="D61" s="32"/>
      <c r="E61" s="2"/>
      <c r="F61" s="2"/>
      <c r="G61" s="2"/>
      <c r="H61" s="2"/>
    </row>
    <row r="62" spans="1:8" x14ac:dyDescent="0.25">
      <c r="A62" s="14" t="s">
        <v>36</v>
      </c>
      <c r="B62" s="14"/>
      <c r="C62" s="14"/>
      <c r="D62" s="14" t="s">
        <v>37</v>
      </c>
      <c r="E62" s="3"/>
      <c r="F62" s="3"/>
      <c r="G62" s="3"/>
      <c r="H62" s="3"/>
    </row>
    <row r="63" spans="1:8" x14ac:dyDescent="0.25">
      <c r="A63" s="14" t="s">
        <v>1</v>
      </c>
      <c r="B63" s="14"/>
      <c r="C63" s="14"/>
      <c r="D63" s="14"/>
      <c r="E63" s="2"/>
      <c r="F63" s="2"/>
      <c r="G63" s="2"/>
      <c r="H63" s="2"/>
    </row>
  </sheetData>
  <sheetProtection selectLockedCells="1" selectUnlockedCells="1"/>
  <mergeCells count="17">
    <mergeCell ref="A8:D8"/>
    <mergeCell ref="A60:D60"/>
    <mergeCell ref="A4:D6"/>
    <mergeCell ref="A18:D18"/>
    <mergeCell ref="A24:D24"/>
    <mergeCell ref="A27:A31"/>
    <mergeCell ref="A59:D59"/>
    <mergeCell ref="B12:D12"/>
    <mergeCell ref="B13:D13"/>
    <mergeCell ref="B14:D14"/>
    <mergeCell ref="B15:D15"/>
    <mergeCell ref="B16:D16"/>
    <mergeCell ref="A58:D58"/>
    <mergeCell ref="A51:D51"/>
    <mergeCell ref="A56:D56"/>
    <mergeCell ref="A45:D45"/>
    <mergeCell ref="A37:A43"/>
  </mergeCells>
  <phoneticPr fontId="3" type="noConversion"/>
  <dataValidations xWindow="541" yWindow="478" count="8">
    <dataValidation type="decimal" errorStyle="warning" allowBlank="1" showInputMessage="1" showErrorMessage="1" errorTitle="Leave taken outside range" error="Leave entered is outside range 0-30._x000a__x000a_Is this right? Click [YES] or else [NO] and re-enter." promptTitle="Leavers: Annual leave taken" prompt="Only complete this box when calculating a leaver's payment._x000a__x000a_Enter the annual leave taken this leave year._x000a_" sqref="B52:C52" xr:uid="{00000000-0002-0000-0000-000000000000}">
      <formula1>0</formula1>
      <formula2>30</formula2>
    </dataValidation>
    <dataValidation type="decimal" errorStyle="warning" allowBlank="1" showInputMessage="1" showErrorMessage="1" errorTitle="Carry forward is unusual" error="Is this right? Usually carry forwards are 0-5 days. However managers may agree a higher or negative carry forward when there are strong personal reasons or when this is in interests of School business." promptTitle="Carry forward" prompt="Enter the number of days carried forward from a previous leave year/period._x000a__x000a_[TAB] to next box." sqref="B48:C48" xr:uid="{00000000-0002-0000-0000-000001000000}">
      <formula1>0</formula1>
      <formula2>5</formula2>
    </dataValidation>
    <dataValidation allowBlank="1" showInputMessage="1" showErrorMessage="1" errorTitle="Date out of range" error="Retry and press [DELETE] to clear data._x000a__x000a_Enter a date in dd/mm/yy format between 01/01/20 and 31/12/20._x000a__x000a_[TAB] to next box." promptTitle="Start date of leave period" sqref="B15:D15" xr:uid="{00000000-0002-0000-0000-000002000000}"/>
    <dataValidation type="date" allowBlank="1" showInputMessage="1" showErrorMessage="1" errorTitle="Date out of range" error="Retry and press [DELETE] to clear data._x000a__x000a_Enter a date in dd/mm/yy format between 01/01/20 and 31/12/20._x000a__x000a_[TAB] to next box." promptTitle="End date of leave period" prompt="Enter the end date of the leave period (see note 3) using dd/mm/yy format._x000a__x000a_[TAB] to next box." sqref="B17:D17" xr:uid="{00000000-0002-0000-0000-000003000000}">
      <formula1>43831</formula1>
      <formula2>44196</formula2>
    </dataValidation>
    <dataValidation allowBlank="1" showInputMessage="1" promptTitle="Employee name" sqref="B12:D12" xr:uid="{00000000-0002-0000-0000-000004000000}"/>
    <dataValidation allowBlank="1" showInputMessage="1" showErrorMessage="1" promptTitle="Department" sqref="B13:D13" xr:uid="{00000000-0002-0000-0000-000005000000}"/>
    <dataValidation type="list" allowBlank="1" showInputMessage="1" showErrorMessage="1" errorTitle="Select from list." error="Press [DELETE] to clear cell. Click on the arrow to the right of the cell, and select as appropriate from the list using your mouse._x000a__x000a_[TAB] to next box." promptTitle="Holiday terms and conditions" prompt="This box defaults to the School's standard terms._x000a__x000a_Use arrow at right of cell to select alternative holiday terms and conditions for this employee. See note 1._x000a__x000a_[TAB] to next box." sqref="B14:D14" xr:uid="{00000000-0002-0000-0000-000006000000}">
      <formula1>$A$9:$A$10</formula1>
    </dataValidation>
    <dataValidation type="date" operator="lessThanOrEqual" allowBlank="1" showInputMessage="1" showErrorMessage="1" errorTitle="Date out of range" error="Retry and press [DELETE] to clear data._x000a__x000a_Enter a date in dd/mm/yy format between 01/01/20 and 31/12/20._x000a__x000a_[TAB] to next box." promptTitle="End date of leave period" sqref="B16:D16" xr:uid="{00000000-0002-0000-0000-000007000000}">
      <formula1>DATE(YEAR(B15),12,31)</formula1>
    </dataValidation>
  </dataValidations>
  <pageMargins left="0.59055118110236227" right="0.59055118110236227" top="0.78740157480314965" bottom="0.78740157480314965" header="0" footer="0"/>
  <pageSetup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3"/>
  <sheetViews>
    <sheetView topLeftCell="B2" workbookViewId="0">
      <selection activeCell="L76" sqref="L76"/>
    </sheetView>
  </sheetViews>
  <sheetFormatPr defaultRowHeight="13.2" x14ac:dyDescent="0.25"/>
  <cols>
    <col min="1" max="1" width="8.77734375" hidden="1" customWidth="1"/>
    <col min="3" max="3" width="12.44140625" customWidth="1"/>
    <col min="4" max="4" width="16.77734375" style="38" bestFit="1" customWidth="1"/>
  </cols>
  <sheetData>
    <row r="1" spans="1:4" x14ac:dyDescent="0.25">
      <c r="A1" t="s">
        <v>38</v>
      </c>
      <c r="B1" t="s">
        <v>39</v>
      </c>
      <c r="C1" t="s">
        <v>8</v>
      </c>
      <c r="D1" s="38" t="s">
        <v>15</v>
      </c>
    </row>
    <row r="2" spans="1:4" x14ac:dyDescent="0.25">
      <c r="A2" t="str">
        <f>CONCATENATE(B2,C2)</f>
        <v>20191</v>
      </c>
      <c r="B2" s="39">
        <v>2019</v>
      </c>
      <c r="C2" s="39">
        <v>1</v>
      </c>
      <c r="D2" s="38">
        <v>43466</v>
      </c>
    </row>
    <row r="3" spans="1:4" x14ac:dyDescent="0.25">
      <c r="A3" t="str">
        <f t="shared" ref="A3:A49" si="0">CONCATENATE(B3,C3)</f>
        <v>20192</v>
      </c>
      <c r="B3" s="39">
        <v>2019</v>
      </c>
      <c r="C3" s="39">
        <v>2</v>
      </c>
      <c r="D3" s="38">
        <v>43573</v>
      </c>
    </row>
    <row r="4" spans="1:4" x14ac:dyDescent="0.25">
      <c r="A4" t="str">
        <f t="shared" si="0"/>
        <v>20193</v>
      </c>
      <c r="B4" s="39">
        <v>2019</v>
      </c>
      <c r="C4" s="39">
        <v>3</v>
      </c>
      <c r="D4" s="38">
        <v>43574</v>
      </c>
    </row>
    <row r="5" spans="1:4" x14ac:dyDescent="0.25">
      <c r="A5" t="str">
        <f t="shared" si="0"/>
        <v>20194</v>
      </c>
      <c r="B5" s="39">
        <v>2019</v>
      </c>
      <c r="C5" s="39">
        <v>4</v>
      </c>
      <c r="D5" s="38">
        <v>43577</v>
      </c>
    </row>
    <row r="6" spans="1:4" x14ac:dyDescent="0.25">
      <c r="A6" t="str">
        <f t="shared" si="0"/>
        <v>20195</v>
      </c>
      <c r="B6" s="39">
        <v>2019</v>
      </c>
      <c r="C6" s="39">
        <v>5</v>
      </c>
      <c r="D6" s="38">
        <v>43578</v>
      </c>
    </row>
    <row r="7" spans="1:4" x14ac:dyDescent="0.25">
      <c r="A7" t="str">
        <f t="shared" si="0"/>
        <v>20196</v>
      </c>
      <c r="B7" s="39">
        <v>2019</v>
      </c>
      <c r="C7" s="39">
        <v>6</v>
      </c>
      <c r="D7" s="38">
        <v>43579</v>
      </c>
    </row>
    <row r="8" spans="1:4" x14ac:dyDescent="0.25">
      <c r="A8" t="str">
        <f t="shared" si="0"/>
        <v>20197</v>
      </c>
      <c r="B8" s="39">
        <v>2019</v>
      </c>
      <c r="C8" s="39">
        <v>7</v>
      </c>
      <c r="D8" s="38">
        <v>43591</v>
      </c>
    </row>
    <row r="9" spans="1:4" x14ac:dyDescent="0.25">
      <c r="A9" t="str">
        <f t="shared" si="0"/>
        <v>20198</v>
      </c>
      <c r="B9" s="39">
        <v>2019</v>
      </c>
      <c r="C9" s="39">
        <v>8</v>
      </c>
      <c r="D9" s="38">
        <v>43612</v>
      </c>
    </row>
    <row r="10" spans="1:4" x14ac:dyDescent="0.25">
      <c r="A10" t="str">
        <f t="shared" si="0"/>
        <v>20199</v>
      </c>
      <c r="B10" s="39">
        <v>2019</v>
      </c>
      <c r="C10" s="39">
        <v>9</v>
      </c>
      <c r="D10" s="38">
        <v>43703</v>
      </c>
    </row>
    <row r="11" spans="1:4" x14ac:dyDescent="0.25">
      <c r="A11" t="str">
        <f t="shared" si="0"/>
        <v>201910</v>
      </c>
      <c r="B11" s="39">
        <v>2019</v>
      </c>
      <c r="C11" s="39">
        <v>10</v>
      </c>
      <c r="D11" s="38">
        <v>43822</v>
      </c>
    </row>
    <row r="12" spans="1:4" x14ac:dyDescent="0.25">
      <c r="A12" t="str">
        <f t="shared" si="0"/>
        <v>201911</v>
      </c>
      <c r="B12" s="39">
        <v>2019</v>
      </c>
      <c r="C12" s="39">
        <v>11</v>
      </c>
      <c r="D12" s="38">
        <v>43823</v>
      </c>
    </row>
    <row r="13" spans="1:4" x14ac:dyDescent="0.25">
      <c r="A13" t="str">
        <f t="shared" si="0"/>
        <v>201912</v>
      </c>
      <c r="B13" s="39">
        <v>2019</v>
      </c>
      <c r="C13" s="39">
        <v>12</v>
      </c>
      <c r="D13" s="38">
        <v>43824</v>
      </c>
    </row>
    <row r="14" spans="1:4" x14ac:dyDescent="0.25">
      <c r="A14" t="str">
        <f t="shared" si="0"/>
        <v>201913</v>
      </c>
      <c r="B14" s="39">
        <v>2019</v>
      </c>
      <c r="C14" s="39">
        <v>13</v>
      </c>
      <c r="D14" s="38">
        <v>43825</v>
      </c>
    </row>
    <row r="15" spans="1:4" x14ac:dyDescent="0.25">
      <c r="A15" t="str">
        <f t="shared" si="0"/>
        <v>201914</v>
      </c>
      <c r="B15" s="39">
        <v>2019</v>
      </c>
      <c r="C15" s="39">
        <v>14</v>
      </c>
      <c r="D15" s="38">
        <v>43826</v>
      </c>
    </row>
    <row r="16" spans="1:4" x14ac:dyDescent="0.25">
      <c r="A16" t="str">
        <f t="shared" si="0"/>
        <v>201915</v>
      </c>
      <c r="B16" s="39">
        <v>2019</v>
      </c>
      <c r="C16" s="39">
        <v>15</v>
      </c>
      <c r="D16" s="38">
        <v>43829</v>
      </c>
    </row>
    <row r="17" spans="1:4" x14ac:dyDescent="0.25">
      <c r="A17" t="str">
        <f t="shared" si="0"/>
        <v>201916</v>
      </c>
      <c r="B17" s="39">
        <v>2019</v>
      </c>
      <c r="C17" s="39">
        <v>16</v>
      </c>
      <c r="D17" s="38">
        <v>43830</v>
      </c>
    </row>
    <row r="18" spans="1:4" x14ac:dyDescent="0.25">
      <c r="A18" t="str">
        <f t="shared" si="0"/>
        <v>20201</v>
      </c>
      <c r="B18" s="39">
        <v>2020</v>
      </c>
      <c r="C18" s="39">
        <v>1</v>
      </c>
      <c r="D18" s="38">
        <v>43831</v>
      </c>
    </row>
    <row r="19" spans="1:4" x14ac:dyDescent="0.25">
      <c r="A19" t="str">
        <f t="shared" si="0"/>
        <v>20202</v>
      </c>
      <c r="B19" s="39">
        <v>2020</v>
      </c>
      <c r="C19" s="39">
        <v>2</v>
      </c>
      <c r="D19" s="38">
        <v>43930</v>
      </c>
    </row>
    <row r="20" spans="1:4" x14ac:dyDescent="0.25">
      <c r="A20" t="str">
        <f t="shared" si="0"/>
        <v>20203</v>
      </c>
      <c r="B20" s="39">
        <v>2020</v>
      </c>
      <c r="C20" s="39">
        <v>3</v>
      </c>
      <c r="D20" s="38">
        <v>43931</v>
      </c>
    </row>
    <row r="21" spans="1:4" x14ac:dyDescent="0.25">
      <c r="A21" t="str">
        <f t="shared" si="0"/>
        <v>20204</v>
      </c>
      <c r="B21" s="39">
        <v>2020</v>
      </c>
      <c r="C21" s="39">
        <v>4</v>
      </c>
      <c r="D21" s="38">
        <v>43934</v>
      </c>
    </row>
    <row r="22" spans="1:4" x14ac:dyDescent="0.25">
      <c r="A22" t="str">
        <f t="shared" si="0"/>
        <v>20205</v>
      </c>
      <c r="B22" s="39">
        <v>2020</v>
      </c>
      <c r="C22" s="39">
        <v>5</v>
      </c>
      <c r="D22" s="38">
        <v>43935</v>
      </c>
    </row>
    <row r="23" spans="1:4" x14ac:dyDescent="0.25">
      <c r="A23" t="str">
        <f t="shared" si="0"/>
        <v>20206</v>
      </c>
      <c r="B23" s="39">
        <v>2020</v>
      </c>
      <c r="C23" s="39">
        <v>6</v>
      </c>
      <c r="D23" s="38">
        <v>43936</v>
      </c>
    </row>
    <row r="24" spans="1:4" x14ac:dyDescent="0.25">
      <c r="A24" t="str">
        <f t="shared" si="0"/>
        <v>20207</v>
      </c>
      <c r="B24" s="39">
        <v>2020</v>
      </c>
      <c r="C24" s="39">
        <v>7</v>
      </c>
      <c r="D24" s="38">
        <v>43959</v>
      </c>
    </row>
    <row r="25" spans="1:4" x14ac:dyDescent="0.25">
      <c r="A25" t="str">
        <f t="shared" si="0"/>
        <v>20208</v>
      </c>
      <c r="B25" s="39">
        <v>2020</v>
      </c>
      <c r="C25" s="39">
        <v>8</v>
      </c>
      <c r="D25" s="38">
        <v>43976</v>
      </c>
    </row>
    <row r="26" spans="1:4" x14ac:dyDescent="0.25">
      <c r="A26" t="str">
        <f t="shared" si="0"/>
        <v>20209</v>
      </c>
      <c r="B26" s="39">
        <v>2020</v>
      </c>
      <c r="C26" s="39">
        <v>9</v>
      </c>
      <c r="D26" s="38">
        <v>44074</v>
      </c>
    </row>
    <row r="27" spans="1:4" x14ac:dyDescent="0.25">
      <c r="A27" t="str">
        <f t="shared" si="0"/>
        <v>202010</v>
      </c>
      <c r="B27" s="39">
        <v>2020</v>
      </c>
      <c r="C27" s="39">
        <v>10</v>
      </c>
      <c r="D27" s="38">
        <v>44188</v>
      </c>
    </row>
    <row r="28" spans="1:4" x14ac:dyDescent="0.25">
      <c r="A28" t="str">
        <f t="shared" si="0"/>
        <v>202011</v>
      </c>
      <c r="B28" s="39">
        <v>2020</v>
      </c>
      <c r="C28" s="39">
        <v>11</v>
      </c>
      <c r="D28" s="38">
        <v>44189</v>
      </c>
    </row>
    <row r="29" spans="1:4" x14ac:dyDescent="0.25">
      <c r="A29" t="str">
        <f t="shared" si="0"/>
        <v>202012</v>
      </c>
      <c r="B29" s="39">
        <v>2020</v>
      </c>
      <c r="C29" s="39">
        <v>12</v>
      </c>
      <c r="D29" s="38">
        <v>44190</v>
      </c>
    </row>
    <row r="30" spans="1:4" x14ac:dyDescent="0.25">
      <c r="A30" t="str">
        <f t="shared" si="0"/>
        <v>202013</v>
      </c>
      <c r="B30" s="39">
        <v>2020</v>
      </c>
      <c r="C30" s="39">
        <v>13</v>
      </c>
      <c r="D30" s="38">
        <v>44193</v>
      </c>
    </row>
    <row r="31" spans="1:4" x14ac:dyDescent="0.25">
      <c r="A31" t="str">
        <f t="shared" si="0"/>
        <v>202014</v>
      </c>
      <c r="B31" s="39">
        <v>2020</v>
      </c>
      <c r="C31" s="39">
        <v>14</v>
      </c>
      <c r="D31" s="38">
        <v>44194</v>
      </c>
    </row>
    <row r="32" spans="1:4" x14ac:dyDescent="0.25">
      <c r="A32" t="str">
        <f t="shared" si="0"/>
        <v>202015</v>
      </c>
      <c r="B32" s="39">
        <v>2020</v>
      </c>
      <c r="C32" s="39">
        <v>15</v>
      </c>
      <c r="D32" s="38">
        <v>44195</v>
      </c>
    </row>
    <row r="33" spans="1:4" x14ac:dyDescent="0.25">
      <c r="A33" t="str">
        <f t="shared" si="0"/>
        <v>202016</v>
      </c>
      <c r="B33" s="39">
        <v>2020</v>
      </c>
      <c r="C33" s="39">
        <v>16</v>
      </c>
      <c r="D33" s="38">
        <v>44196</v>
      </c>
    </row>
    <row r="34" spans="1:4" x14ac:dyDescent="0.25">
      <c r="A34" t="str">
        <f t="shared" si="0"/>
        <v>20211</v>
      </c>
      <c r="B34" s="39">
        <v>2021</v>
      </c>
      <c r="C34" s="39">
        <v>1</v>
      </c>
      <c r="D34" s="38">
        <v>44197</v>
      </c>
    </row>
    <row r="35" spans="1:4" x14ac:dyDescent="0.25">
      <c r="A35" t="str">
        <f t="shared" si="0"/>
        <v>20212</v>
      </c>
      <c r="B35" s="39">
        <v>2021</v>
      </c>
      <c r="C35" s="39">
        <v>2</v>
      </c>
      <c r="D35" s="38">
        <v>44288</v>
      </c>
    </row>
    <row r="36" spans="1:4" x14ac:dyDescent="0.25">
      <c r="A36" t="str">
        <f t="shared" si="0"/>
        <v>20213</v>
      </c>
      <c r="B36" s="39">
        <v>2021</v>
      </c>
      <c r="C36" s="39">
        <v>3</v>
      </c>
      <c r="D36" s="38">
        <v>44291</v>
      </c>
    </row>
    <row r="37" spans="1:4" x14ac:dyDescent="0.25">
      <c r="A37" t="str">
        <f t="shared" si="0"/>
        <v>20214</v>
      </c>
      <c r="B37" s="39">
        <v>2021</v>
      </c>
      <c r="C37" s="39">
        <v>4</v>
      </c>
      <c r="D37" s="38">
        <v>44292</v>
      </c>
    </row>
    <row r="38" spans="1:4" x14ac:dyDescent="0.25">
      <c r="A38" t="str">
        <f t="shared" si="0"/>
        <v>20215</v>
      </c>
      <c r="B38" s="39">
        <v>2021</v>
      </c>
      <c r="C38" s="39">
        <v>5</v>
      </c>
      <c r="D38" s="38">
        <v>44293</v>
      </c>
    </row>
    <row r="39" spans="1:4" x14ac:dyDescent="0.25">
      <c r="A39" t="str">
        <f t="shared" si="0"/>
        <v>20216</v>
      </c>
      <c r="B39" s="39">
        <v>2021</v>
      </c>
      <c r="C39" s="39">
        <v>6</v>
      </c>
      <c r="D39" s="38">
        <v>44294</v>
      </c>
    </row>
    <row r="40" spans="1:4" x14ac:dyDescent="0.25">
      <c r="A40" t="str">
        <f t="shared" si="0"/>
        <v>20217</v>
      </c>
      <c r="B40" s="39">
        <v>2021</v>
      </c>
      <c r="C40" s="39">
        <v>7</v>
      </c>
      <c r="D40" s="38">
        <v>44319</v>
      </c>
    </row>
    <row r="41" spans="1:4" x14ac:dyDescent="0.25">
      <c r="A41" t="str">
        <f t="shared" si="0"/>
        <v>20218</v>
      </c>
      <c r="B41" s="39">
        <v>2021</v>
      </c>
      <c r="C41" s="39">
        <v>8</v>
      </c>
      <c r="D41" s="38">
        <v>44347</v>
      </c>
    </row>
    <row r="42" spans="1:4" x14ac:dyDescent="0.25">
      <c r="A42" t="str">
        <f t="shared" si="0"/>
        <v>20219</v>
      </c>
      <c r="B42" s="39">
        <v>2021</v>
      </c>
      <c r="C42" s="39">
        <v>9</v>
      </c>
      <c r="D42" s="38">
        <v>44438</v>
      </c>
    </row>
    <row r="43" spans="1:4" x14ac:dyDescent="0.25">
      <c r="A43" t="str">
        <f t="shared" si="0"/>
        <v>202110</v>
      </c>
      <c r="B43" s="39">
        <v>2021</v>
      </c>
      <c r="C43" s="39">
        <v>10</v>
      </c>
      <c r="D43" s="38">
        <v>44553</v>
      </c>
    </row>
    <row r="44" spans="1:4" x14ac:dyDescent="0.25">
      <c r="A44" t="str">
        <f t="shared" si="0"/>
        <v>202111</v>
      </c>
      <c r="B44" s="39">
        <v>2021</v>
      </c>
      <c r="C44" s="39">
        <v>11</v>
      </c>
      <c r="D44" s="38">
        <v>44554</v>
      </c>
    </row>
    <row r="45" spans="1:4" x14ac:dyDescent="0.25">
      <c r="A45" t="str">
        <f t="shared" si="0"/>
        <v>202112</v>
      </c>
      <c r="B45" s="39">
        <v>2021</v>
      </c>
      <c r="C45" s="39">
        <v>12</v>
      </c>
      <c r="D45" s="38">
        <v>44557</v>
      </c>
    </row>
    <row r="46" spans="1:4" x14ac:dyDescent="0.25">
      <c r="A46" t="str">
        <f t="shared" si="0"/>
        <v>202113</v>
      </c>
      <c r="B46" s="39">
        <v>2021</v>
      </c>
      <c r="C46" s="39">
        <v>13</v>
      </c>
      <c r="D46" s="38">
        <v>44558</v>
      </c>
    </row>
    <row r="47" spans="1:4" x14ac:dyDescent="0.25">
      <c r="A47" t="str">
        <f t="shared" si="0"/>
        <v>202114</v>
      </c>
      <c r="B47" s="39">
        <v>2021</v>
      </c>
      <c r="C47" s="39">
        <v>14</v>
      </c>
      <c r="D47" s="38">
        <v>44559</v>
      </c>
    </row>
    <row r="48" spans="1:4" x14ac:dyDescent="0.25">
      <c r="A48" t="str">
        <f t="shared" si="0"/>
        <v>202115</v>
      </c>
      <c r="B48" s="39">
        <v>2021</v>
      </c>
      <c r="C48" s="39">
        <v>15</v>
      </c>
      <c r="D48" s="38">
        <v>44560</v>
      </c>
    </row>
    <row r="49" spans="1:4" x14ac:dyDescent="0.25">
      <c r="A49" t="str">
        <f t="shared" si="0"/>
        <v>202116</v>
      </c>
      <c r="B49" s="39">
        <v>2021</v>
      </c>
      <c r="C49" s="39">
        <v>16</v>
      </c>
      <c r="D49" s="38">
        <v>44561</v>
      </c>
    </row>
    <row r="50" spans="1:4" x14ac:dyDescent="0.25">
      <c r="A50" t="str">
        <f t="shared" ref="A50:A67" si="1">CONCATENATE(B50,C50)</f>
        <v>20221</v>
      </c>
      <c r="B50" s="39">
        <v>2022</v>
      </c>
      <c r="C50" s="39">
        <v>1</v>
      </c>
      <c r="D50" s="38">
        <v>44564</v>
      </c>
    </row>
    <row r="51" spans="1:4" x14ac:dyDescent="0.25">
      <c r="A51" t="str">
        <f t="shared" si="1"/>
        <v>20222</v>
      </c>
      <c r="B51" s="39">
        <v>2022</v>
      </c>
      <c r="C51" s="39">
        <v>2</v>
      </c>
      <c r="D51" s="38">
        <v>44665</v>
      </c>
    </row>
    <row r="52" spans="1:4" x14ac:dyDescent="0.25">
      <c r="A52" t="str">
        <f t="shared" si="1"/>
        <v>20223</v>
      </c>
      <c r="B52" s="39">
        <v>2022</v>
      </c>
      <c r="C52" s="39">
        <v>3</v>
      </c>
      <c r="D52" s="38">
        <v>44666</v>
      </c>
    </row>
    <row r="53" spans="1:4" x14ac:dyDescent="0.25">
      <c r="A53" t="str">
        <f t="shared" si="1"/>
        <v>20224</v>
      </c>
      <c r="B53" s="39">
        <v>2022</v>
      </c>
      <c r="C53" s="39">
        <v>4</v>
      </c>
      <c r="D53" s="38">
        <v>44669</v>
      </c>
    </row>
    <row r="54" spans="1:4" x14ac:dyDescent="0.25">
      <c r="A54" t="str">
        <f t="shared" si="1"/>
        <v>20225</v>
      </c>
      <c r="B54" s="39">
        <v>2022</v>
      </c>
      <c r="C54" s="39">
        <v>5</v>
      </c>
      <c r="D54" s="38">
        <v>44670</v>
      </c>
    </row>
    <row r="55" spans="1:4" x14ac:dyDescent="0.25">
      <c r="A55" t="str">
        <f t="shared" si="1"/>
        <v>20226</v>
      </c>
      <c r="B55" s="39">
        <v>2022</v>
      </c>
      <c r="C55" s="39">
        <v>6</v>
      </c>
      <c r="D55" s="38">
        <v>44671</v>
      </c>
    </row>
    <row r="56" spans="1:4" x14ac:dyDescent="0.25">
      <c r="A56" t="str">
        <f t="shared" si="1"/>
        <v>20227</v>
      </c>
      <c r="B56" s="39">
        <v>2022</v>
      </c>
      <c r="C56" s="39">
        <v>7</v>
      </c>
      <c r="D56" s="38">
        <v>44683</v>
      </c>
    </row>
    <row r="57" spans="1:4" x14ac:dyDescent="0.25">
      <c r="A57" t="str">
        <f t="shared" si="1"/>
        <v>20228</v>
      </c>
      <c r="B57" s="39">
        <v>2022</v>
      </c>
      <c r="C57" s="39">
        <v>8</v>
      </c>
      <c r="D57" s="38">
        <v>44714</v>
      </c>
    </row>
    <row r="58" spans="1:4" x14ac:dyDescent="0.25">
      <c r="A58" t="str">
        <f>CONCATENATE(B58,C58)</f>
        <v>20229</v>
      </c>
      <c r="B58" s="39">
        <v>2022</v>
      </c>
      <c r="C58" s="39">
        <v>9</v>
      </c>
      <c r="D58" s="38">
        <v>44715</v>
      </c>
    </row>
    <row r="59" spans="1:4" x14ac:dyDescent="0.25">
      <c r="A59" t="str">
        <f t="shared" si="1"/>
        <v>202210</v>
      </c>
      <c r="B59" s="39">
        <v>2022</v>
      </c>
      <c r="C59" s="39">
        <v>10</v>
      </c>
      <c r="D59" s="38">
        <v>44802</v>
      </c>
    </row>
    <row r="60" spans="1:4" x14ac:dyDescent="0.25">
      <c r="A60" t="str">
        <f>CONCATENATE(B60,C60)</f>
        <v>202211</v>
      </c>
      <c r="B60" s="39">
        <v>2022</v>
      </c>
      <c r="C60" s="39">
        <v>11</v>
      </c>
      <c r="D60" s="38">
        <v>44823</v>
      </c>
    </row>
    <row r="61" spans="1:4" x14ac:dyDescent="0.25">
      <c r="A61" t="str">
        <f t="shared" si="1"/>
        <v>202212</v>
      </c>
      <c r="B61" s="39">
        <v>2022</v>
      </c>
      <c r="C61" s="39">
        <v>12</v>
      </c>
      <c r="D61" s="38">
        <v>44917</v>
      </c>
    </row>
    <row r="62" spans="1:4" x14ac:dyDescent="0.25">
      <c r="A62" t="str">
        <f t="shared" si="1"/>
        <v>202213</v>
      </c>
      <c r="B62" s="39">
        <v>2022</v>
      </c>
      <c r="C62" s="39">
        <v>13</v>
      </c>
      <c r="D62" s="38">
        <v>44918</v>
      </c>
    </row>
    <row r="63" spans="1:4" x14ac:dyDescent="0.25">
      <c r="A63" t="str">
        <f t="shared" si="1"/>
        <v>202214</v>
      </c>
      <c r="B63" s="39">
        <v>2022</v>
      </c>
      <c r="C63" s="39">
        <v>14</v>
      </c>
      <c r="D63" s="38">
        <v>44921</v>
      </c>
    </row>
    <row r="64" spans="1:4" x14ac:dyDescent="0.25">
      <c r="A64" t="str">
        <f t="shared" si="1"/>
        <v>202215</v>
      </c>
      <c r="B64" s="39">
        <v>2022</v>
      </c>
      <c r="C64" s="39">
        <v>15</v>
      </c>
      <c r="D64" s="38">
        <v>44922</v>
      </c>
    </row>
    <row r="65" spans="1:4" x14ac:dyDescent="0.25">
      <c r="A65" t="str">
        <f t="shared" si="1"/>
        <v>202216</v>
      </c>
      <c r="B65" s="39">
        <v>2022</v>
      </c>
      <c r="C65" s="39">
        <v>16</v>
      </c>
      <c r="D65" s="38">
        <v>44923</v>
      </c>
    </row>
    <row r="66" spans="1:4" x14ac:dyDescent="0.25">
      <c r="A66" t="str">
        <f t="shared" si="1"/>
        <v>202217</v>
      </c>
      <c r="B66" s="39">
        <v>2022</v>
      </c>
      <c r="C66" s="39">
        <v>17</v>
      </c>
      <c r="D66" s="38">
        <v>44924</v>
      </c>
    </row>
    <row r="67" spans="1:4" x14ac:dyDescent="0.25">
      <c r="A67" s="43" t="str">
        <f t="shared" si="1"/>
        <v>202218</v>
      </c>
      <c r="B67" s="39">
        <v>2022</v>
      </c>
      <c r="C67" s="39">
        <v>18</v>
      </c>
      <c r="D67" s="38">
        <v>44925</v>
      </c>
    </row>
    <row r="68" spans="1:4" x14ac:dyDescent="0.25">
      <c r="A68" t="str">
        <f t="shared" ref="A68:A83" si="2">CONCATENATE(B68,C68)</f>
        <v>20231</v>
      </c>
      <c r="B68" s="39">
        <v>2023</v>
      </c>
      <c r="C68" s="39">
        <v>1</v>
      </c>
      <c r="D68" s="38">
        <v>44928</v>
      </c>
    </row>
    <row r="69" spans="1:4" x14ac:dyDescent="0.25">
      <c r="A69" t="str">
        <f t="shared" si="2"/>
        <v>20232</v>
      </c>
      <c r="B69" s="39">
        <v>2023</v>
      </c>
      <c r="C69" s="39">
        <v>2</v>
      </c>
      <c r="D69" s="38">
        <v>45023</v>
      </c>
    </row>
    <row r="70" spans="1:4" x14ac:dyDescent="0.25">
      <c r="A70" t="str">
        <f t="shared" si="2"/>
        <v>20233</v>
      </c>
      <c r="B70" s="39">
        <v>2023</v>
      </c>
      <c r="C70" s="39">
        <v>3</v>
      </c>
      <c r="D70" s="38">
        <v>45026</v>
      </c>
    </row>
    <row r="71" spans="1:4" x14ac:dyDescent="0.25">
      <c r="A71" t="str">
        <f t="shared" si="2"/>
        <v>20234</v>
      </c>
      <c r="B71" s="39">
        <v>2023</v>
      </c>
      <c r="C71" s="39">
        <v>4</v>
      </c>
      <c r="D71" s="38">
        <v>45047</v>
      </c>
    </row>
    <row r="72" spans="1:4" x14ac:dyDescent="0.25">
      <c r="A72" t="str">
        <f t="shared" si="2"/>
        <v>20235</v>
      </c>
      <c r="B72" s="39">
        <v>2023</v>
      </c>
      <c r="C72" s="39">
        <v>5</v>
      </c>
      <c r="D72" s="38">
        <v>45075</v>
      </c>
    </row>
    <row r="73" spans="1:4" x14ac:dyDescent="0.25">
      <c r="A73" t="str">
        <f t="shared" si="2"/>
        <v>20236</v>
      </c>
      <c r="B73" s="39">
        <v>2023</v>
      </c>
      <c r="C73" s="39">
        <v>6</v>
      </c>
      <c r="D73" s="38">
        <v>45166</v>
      </c>
    </row>
    <row r="74" spans="1:4" x14ac:dyDescent="0.25">
      <c r="A74" t="str">
        <f t="shared" si="2"/>
        <v>20237</v>
      </c>
      <c r="B74" s="39">
        <v>2023</v>
      </c>
      <c r="C74" s="39">
        <v>7</v>
      </c>
      <c r="D74" s="38">
        <v>45285</v>
      </c>
    </row>
    <row r="75" spans="1:4" x14ac:dyDescent="0.25">
      <c r="A75" t="str">
        <f t="shared" si="2"/>
        <v>20238</v>
      </c>
      <c r="B75" s="39">
        <v>2023</v>
      </c>
      <c r="C75" s="39">
        <v>8</v>
      </c>
      <c r="D75" s="38">
        <v>45286</v>
      </c>
    </row>
    <row r="76" spans="1:4" x14ac:dyDescent="0.25">
      <c r="A76" t="str">
        <f t="shared" si="2"/>
        <v>20239</v>
      </c>
      <c r="B76" s="39">
        <v>2023</v>
      </c>
      <c r="C76" s="39">
        <v>9</v>
      </c>
      <c r="D76" s="38" t="s">
        <v>40</v>
      </c>
    </row>
    <row r="77" spans="1:4" x14ac:dyDescent="0.25">
      <c r="A77" t="str">
        <f t="shared" si="2"/>
        <v>202310</v>
      </c>
      <c r="B77" s="39">
        <v>2023</v>
      </c>
      <c r="C77" s="39">
        <v>10</v>
      </c>
      <c r="D77" s="38" t="s">
        <v>40</v>
      </c>
    </row>
    <row r="78" spans="1:4" x14ac:dyDescent="0.25">
      <c r="A78" t="str">
        <f t="shared" si="2"/>
        <v>202311</v>
      </c>
      <c r="B78" s="39">
        <v>2023</v>
      </c>
      <c r="C78" s="39">
        <v>11</v>
      </c>
      <c r="D78" s="38" t="s">
        <v>40</v>
      </c>
    </row>
    <row r="79" spans="1:4" x14ac:dyDescent="0.25">
      <c r="A79" t="str">
        <f t="shared" si="2"/>
        <v>202312</v>
      </c>
      <c r="B79" s="39">
        <v>2023</v>
      </c>
      <c r="C79" s="39">
        <v>12</v>
      </c>
      <c r="D79" s="38" t="s">
        <v>40</v>
      </c>
    </row>
    <row r="80" spans="1:4" x14ac:dyDescent="0.25">
      <c r="A80" t="str">
        <f t="shared" si="2"/>
        <v>202313</v>
      </c>
      <c r="B80" s="39">
        <v>2023</v>
      </c>
      <c r="C80" s="39">
        <v>13</v>
      </c>
      <c r="D80" s="38" t="s">
        <v>40</v>
      </c>
    </row>
    <row r="81" spans="1:4" x14ac:dyDescent="0.25">
      <c r="A81" t="str">
        <f t="shared" si="2"/>
        <v>202314</v>
      </c>
      <c r="B81" s="39">
        <v>2023</v>
      </c>
      <c r="C81" s="39">
        <v>14</v>
      </c>
      <c r="D81" s="38" t="s">
        <v>40</v>
      </c>
    </row>
    <row r="82" spans="1:4" x14ac:dyDescent="0.25">
      <c r="A82" t="str">
        <f t="shared" si="2"/>
        <v>202315</v>
      </c>
      <c r="B82" s="39">
        <v>2023</v>
      </c>
      <c r="C82" s="39">
        <v>15</v>
      </c>
      <c r="D82" s="38" t="s">
        <v>40</v>
      </c>
    </row>
    <row r="83" spans="1:4" x14ac:dyDescent="0.25">
      <c r="A83" s="43" t="str">
        <f t="shared" si="2"/>
        <v>202316</v>
      </c>
      <c r="B83" s="39">
        <v>2023</v>
      </c>
      <c r="C83" s="39">
        <v>16</v>
      </c>
      <c r="D83" s="38" t="s">
        <v>40</v>
      </c>
    </row>
  </sheetData>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Day Balance Calculator</vt:lpstr>
      <vt:lpstr>Closure Days</vt:lpstr>
      <vt:lpstr>'Day Balance Calculator'!Print_Area</vt:lpstr>
      <vt:lpstr>'Day Balance Calculator'!Print_Titles</vt:lpstr>
    </vt:vector>
  </TitlesOfParts>
  <Manager/>
  <Company>LSE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BHATTSN</cp:lastModifiedBy>
  <cp:revision/>
  <dcterms:created xsi:type="dcterms:W3CDTF">2007-01-08T14:30:54Z</dcterms:created>
  <dcterms:modified xsi:type="dcterms:W3CDTF">2022-10-26T10:02:10Z</dcterms:modified>
  <cp:category/>
  <cp:contentStatus/>
</cp:coreProperties>
</file>